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Sheet1!$A$2:$R$36</definedName>
  </definedNames>
  <calcPr calcId="144525"/>
</workbook>
</file>

<file path=xl/sharedStrings.xml><?xml version="1.0" encoding="utf-8"?>
<sst xmlns="http://schemas.openxmlformats.org/spreadsheetml/2006/main" count="207" uniqueCount="89">
  <si>
    <t xml:space="preserve">2025年第一季度市直企业吸纳就业社会保险补贴公示表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</si>
  <si>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序号</t>
  </si>
  <si>
    <t>单位名称</t>
  </si>
  <si>
    <t>姓名</t>
  </si>
  <si>
    <t>性别</t>
  </si>
  <si>
    <t>人员类别</t>
  </si>
  <si>
    <t>就业
时间</t>
  </si>
  <si>
    <t>补贴起始月份</t>
  </si>
  <si>
    <t>补贴申报月数</t>
  </si>
  <si>
    <t>累计补贴月数</t>
  </si>
  <si>
    <t>已缴纳
社保费</t>
  </si>
  <si>
    <t>应补贴
社保费</t>
  </si>
  <si>
    <t>备注</t>
  </si>
  <si>
    <r>
      <t>养老</t>
    </r>
    <r>
      <rPr>
        <sz val="8"/>
        <rFont val="黑体"/>
        <charset val="134"/>
      </rPr>
      <t>（24%）</t>
    </r>
  </si>
  <si>
    <t>医疗（10.5%）</t>
  </si>
  <si>
    <t xml:space="preserve">失业（1%）</t>
  </si>
  <si>
    <t xml:space="preserve">养老（16%）</t>
  </si>
  <si>
    <t>医疗（8.5%）</t>
  </si>
  <si>
    <t xml:space="preserve">失业（0.7%）</t>
  </si>
  <si>
    <r>
      <t>湖北天化麻业股份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有限公司</t>
    </r>
  </si>
  <si>
    <r>
      <rPr>
        <sz val="9"/>
        <rFont val="仿宋_GB2312"/>
        <charset val="134"/>
      </rPr>
      <t>田国珍</t>
    </r>
  </si>
  <si>
    <r>
      <rPr>
        <sz val="9"/>
        <rFont val="仿宋_GB2312"/>
        <charset val="134"/>
      </rPr>
      <t>女</t>
    </r>
  </si>
  <si>
    <r>
      <rPr>
        <sz val="9"/>
        <rFont val="仿宋_GB2312"/>
        <charset val="134"/>
      </rPr>
      <t>大龄就业困难人员</t>
    </r>
  </si>
  <si>
    <t>2025.1-3</t>
  </si>
  <si>
    <r>
      <rPr>
        <sz val="9"/>
        <rFont val="仿宋_GB2312"/>
        <charset val="134"/>
      </rPr>
      <t>徐素芬</t>
    </r>
  </si>
  <si>
    <r>
      <rPr>
        <sz val="9"/>
        <rFont val="仿宋_GB2312"/>
        <charset val="134"/>
      </rPr>
      <t>蔡伦伟</t>
    </r>
  </si>
  <si>
    <r>
      <rPr>
        <sz val="9"/>
        <rFont val="仿宋_GB2312"/>
        <charset val="134"/>
      </rPr>
      <t>男</t>
    </r>
  </si>
  <si>
    <r>
      <rPr>
        <sz val="9"/>
        <rFont val="仿宋_GB2312"/>
        <charset val="134"/>
      </rPr>
      <t>余丽琴</t>
    </r>
  </si>
  <si>
    <r>
      <rPr>
        <sz val="9"/>
        <rFont val="仿宋_GB2312"/>
        <charset val="134"/>
      </rPr>
      <t>高娟</t>
    </r>
  </si>
  <si>
    <r>
      <rPr>
        <sz val="9"/>
        <rFont val="仿宋_GB2312"/>
        <charset val="134"/>
      </rPr>
      <t>朱友平</t>
    </r>
  </si>
  <si>
    <r>
      <rPr>
        <sz val="9"/>
        <rFont val="仿宋_GB2312"/>
        <charset val="134"/>
      </rPr>
      <t>周双凌</t>
    </r>
  </si>
  <si>
    <r>
      <rPr>
        <sz val="9"/>
        <rFont val="仿宋_GB2312"/>
        <charset val="134"/>
      </rPr>
      <t>徐邦桥</t>
    </r>
  </si>
  <si>
    <r>
      <rPr>
        <sz val="9"/>
        <rFont val="仿宋_GB2312"/>
        <charset val="134"/>
      </rPr>
      <t>周道敏</t>
    </r>
  </si>
  <si>
    <r>
      <rPr>
        <sz val="9"/>
        <rFont val="仿宋_GB2312"/>
        <charset val="134"/>
      </rPr>
      <t>李腊桂</t>
    </r>
  </si>
  <si>
    <r>
      <rPr>
        <sz val="9"/>
        <rFont val="仿宋_GB2312"/>
        <charset val="134"/>
      </rPr>
      <t>余琴子</t>
    </r>
  </si>
  <si>
    <t>2025.3-3</t>
  </si>
  <si>
    <r>
      <rPr>
        <sz val="9"/>
        <rFont val="仿宋_GB2312"/>
        <charset val="134"/>
      </rPr>
      <t>咸宁市绿卉轩园林绿化有限公司</t>
    </r>
  </si>
  <si>
    <r>
      <rPr>
        <sz val="9"/>
        <rFont val="仿宋_GB2312"/>
        <charset val="134"/>
      </rPr>
      <t>吴水荣</t>
    </r>
  </si>
  <si>
    <t>2025.1-1</t>
  </si>
  <si>
    <r>
      <rPr>
        <sz val="9"/>
        <rFont val="仿宋_GB2312"/>
        <charset val="134"/>
      </rPr>
      <t>张细炎</t>
    </r>
  </si>
  <si>
    <t>2023.05</t>
  </si>
  <si>
    <t>2024.01</t>
  </si>
  <si>
    <r>
      <rPr>
        <sz val="9"/>
        <rFont val="仿宋_GB2312"/>
        <charset val="134"/>
      </rPr>
      <t>咸宁市宏达商贸有限公司</t>
    </r>
  </si>
  <si>
    <r>
      <rPr>
        <sz val="9"/>
        <rFont val="仿宋_GB2312"/>
        <charset val="134"/>
      </rPr>
      <t>樊卫红</t>
    </r>
  </si>
  <si>
    <t>2022.03</t>
  </si>
  <si>
    <r>
      <rPr>
        <sz val="9"/>
        <rFont val="仿宋_GB2312"/>
        <charset val="134"/>
      </rPr>
      <t>湖北敏鑫家政有限公司</t>
    </r>
  </si>
  <si>
    <r>
      <rPr>
        <sz val="9"/>
        <rFont val="仿宋_GB2312"/>
        <charset val="134"/>
      </rPr>
      <t>徐朝霞</t>
    </r>
  </si>
  <si>
    <t>2022.07</t>
  </si>
  <si>
    <r>
      <rPr>
        <sz val="9"/>
        <rFont val="仿宋_GB2312"/>
        <charset val="134"/>
      </rPr>
      <t>魏玲</t>
    </r>
  </si>
  <si>
    <t>2024.05</t>
  </si>
  <si>
    <r>
      <rPr>
        <sz val="9"/>
        <rFont val="仿宋_GB2312"/>
        <charset val="134"/>
      </rPr>
      <t>朱桔红</t>
    </r>
  </si>
  <si>
    <t>2025.02</t>
  </si>
  <si>
    <t>2025.2-3</t>
  </si>
  <si>
    <r>
      <rPr>
        <sz val="9"/>
        <rFont val="仿宋_GB2312"/>
        <charset val="134"/>
      </rPr>
      <t>陈魏黎</t>
    </r>
  </si>
  <si>
    <t>2024.11</t>
  </si>
  <si>
    <t>2024.11-2025.3</t>
  </si>
  <si>
    <r>
      <rPr>
        <sz val="9"/>
        <rFont val="仿宋_GB2312"/>
        <charset val="134"/>
      </rPr>
      <t>咸宁市精益职业技术学校</t>
    </r>
  </si>
  <si>
    <r>
      <rPr>
        <sz val="9"/>
        <rFont val="仿宋_GB2312"/>
        <charset val="134"/>
      </rPr>
      <t>涂望林</t>
    </r>
  </si>
  <si>
    <t>2023.01</t>
  </si>
  <si>
    <r>
      <rPr>
        <sz val="9"/>
        <rFont val="仿宋_GB2312"/>
        <charset val="134"/>
      </rPr>
      <t>沈敏慧</t>
    </r>
  </si>
  <si>
    <t>2023.09</t>
  </si>
  <si>
    <r>
      <rPr>
        <sz val="9"/>
        <rFont val="仿宋_GB2312"/>
        <charset val="134"/>
      </rPr>
      <t>武汉华扬天乐生物科技有限公司</t>
    </r>
  </si>
  <si>
    <r>
      <rPr>
        <sz val="9"/>
        <rFont val="仿宋_GB2312"/>
        <charset val="134"/>
      </rPr>
      <t>杨群燕</t>
    </r>
  </si>
  <si>
    <r>
      <rPr>
        <sz val="9"/>
        <rFont val="仿宋_GB2312"/>
        <charset val="134"/>
      </rPr>
      <t>失地农民</t>
    </r>
  </si>
  <si>
    <t>2023.04</t>
  </si>
  <si>
    <r>
      <rPr>
        <sz val="9"/>
        <rFont val="仿宋_GB2312"/>
        <charset val="134"/>
      </rPr>
      <t>湖北迪盛热力科技有限公司</t>
    </r>
  </si>
  <si>
    <r>
      <rPr>
        <sz val="9"/>
        <rFont val="仿宋_GB2312"/>
        <charset val="134"/>
      </rPr>
      <t>袁方勇</t>
    </r>
  </si>
  <si>
    <t>2023.10</t>
  </si>
  <si>
    <r>
      <rPr>
        <sz val="9"/>
        <rFont val="仿宋_GB2312"/>
        <charset val="134"/>
      </rPr>
      <t>咸宁鑫业物业服务有限公司</t>
    </r>
  </si>
  <si>
    <r>
      <rPr>
        <sz val="9"/>
        <rFont val="仿宋_GB2312"/>
        <charset val="134"/>
      </rPr>
      <t>张春梅</t>
    </r>
  </si>
  <si>
    <t>2025.03</t>
  </si>
  <si>
    <r>
      <rPr>
        <sz val="9"/>
        <rFont val="仿宋_GB2312"/>
        <charset val="134"/>
      </rPr>
      <t>湖北诚盛企业管理有限公司</t>
    </r>
  </si>
  <si>
    <r>
      <rPr>
        <sz val="9"/>
        <rFont val="仿宋_GB2312"/>
        <charset val="134"/>
      </rPr>
      <t>吴菲</t>
    </r>
  </si>
  <si>
    <r>
      <rPr>
        <sz val="9"/>
        <rFont val="仿宋_GB2312"/>
        <charset val="134"/>
      </rPr>
      <t>毕业一年未就业高校毕业生</t>
    </r>
  </si>
  <si>
    <t>2024.12-2025.3</t>
  </si>
  <si>
    <r>
      <rPr>
        <sz val="9"/>
        <rFont val="仿宋_GB2312"/>
        <charset val="134"/>
      </rPr>
      <t>易览（湖北）智能数据服务有限公司</t>
    </r>
  </si>
  <si>
    <r>
      <rPr>
        <sz val="10"/>
        <rFont val="仿宋_GB2312"/>
        <charset val="134"/>
      </rPr>
      <t>刘恒</t>
    </r>
  </si>
  <si>
    <r>
      <rPr>
        <sz val="9"/>
        <rFont val="仿宋_GB2312"/>
        <charset val="134"/>
      </rPr>
      <t>毕业年度高校毕业生</t>
    </r>
  </si>
  <si>
    <r>
      <rPr>
        <sz val="9"/>
        <rFont val="仿宋_GB2312"/>
        <charset val="134"/>
      </rPr>
      <t>徐阳</t>
    </r>
  </si>
  <si>
    <r>
      <rPr>
        <sz val="9"/>
        <rFont val="仿宋_GB2312"/>
        <charset val="134"/>
      </rPr>
      <t>郑洋洋</t>
    </r>
  </si>
  <si>
    <r>
      <rPr>
        <sz val="9"/>
        <rFont val="仿宋_GB2312"/>
        <charset val="134"/>
      </rPr>
      <t>李陈锦</t>
    </r>
  </si>
  <si>
    <r>
      <rPr>
        <sz val="10"/>
        <rFont val="仿宋_GB2312"/>
        <charset val="134"/>
      </rPr>
      <t>余坤</t>
    </r>
  </si>
  <si>
    <r>
      <rPr>
        <sz val="9"/>
        <rFont val="仿宋_GB2312"/>
        <charset val="134"/>
      </rPr>
      <t>夏鸿辉</t>
    </r>
  </si>
  <si>
    <r>
      <rPr>
        <sz val="9"/>
        <rFont val="仿宋_GB2312"/>
        <charset val="134"/>
      </rPr>
      <t>黄鹤酒业（咸宁）有限公司</t>
    </r>
  </si>
  <si>
    <r>
      <rPr>
        <sz val="9"/>
        <rFont val="仿宋_GB2312"/>
        <charset val="134"/>
      </rPr>
      <t>许之麟</t>
    </r>
  </si>
  <si>
    <t>2024.08</t>
  </si>
  <si>
    <r>
      <rPr>
        <sz val="9"/>
        <rFont val="仿宋_GB2312"/>
        <charset val="134"/>
      </rPr>
      <t>湖北融诚企业管理咨询有限公司</t>
    </r>
  </si>
  <si>
    <r>
      <rPr>
        <sz val="9"/>
        <rFont val="仿宋_GB2312"/>
        <charset val="134"/>
      </rPr>
      <t>万康</t>
    </r>
  </si>
  <si>
    <r>
      <rPr>
        <sz val="9"/>
        <rFont val="仿宋_GB2312"/>
        <charset val="134"/>
      </rPr>
      <t>朱一铭</t>
    </r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</si>
</sst>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);[Red]\(0.00\)"/>
    <numFmt numFmtId="41" formatCode="_ * #,##0_ ;_ * \-#,##0_ ;_ * &quot;-&quot;_ ;_ @_ "/>
  </numFmts>
  <fonts count="33"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Times New Roman"/>
      <charset val="134"/>
    </font>
    <font>
      <sz val="9"/>
      <name val="仿宋_GB2312"/>
      <charset val="134"/>
    </font>
    <font>
      <sz val="9"/>
      <name val="Times New Roman"/>
      <charset val="134"/>
    </font>
    <font>
      <sz val="11"/>
      <name val="黑体"/>
      <charset val="134"/>
    </font>
    <font>
      <sz val="9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8"/>
      <name val="黑体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1F2329"/>
      </right>
      <top style="thin">
        <color rgb="FF1F2329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auto="1"/>
      </left>
      <right style="thin">
        <color rgb="FF1F2329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1F2329"/>
      </bottom>
      <diagonal/>
    </border>
    <border>
      <left style="thin">
        <color auto="1"/>
      </left>
      <right style="thin">
        <color rgb="FF1F2329"/>
      </right>
      <top style="thin">
        <color auto="1"/>
      </top>
      <bottom style="thin">
        <color rgb="FF1F232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 style="thin">
        <color auto="1"/>
      </top>
      <bottom style="thin">
        <color rgb="FF1F232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8" fillId="0" borderId="0"/>
    <xf numFmtId="0" fontId="11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27" borderId="21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12" borderId="2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8" borderId="20" applyNumberFormat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17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</cellStyleXfs>
  <cellXfs count="49"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7" fontId="7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176" fontId="7" fillId="0" borderId="4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176" fontId="7" fillId="0" borderId="4" xfId="0" applyNumberFormat="1" applyFont="1" applyFill="1" applyBorder="1" applyAlignment="1" applyProtection="1">
      <alignment horizontal="center" vertical="center"/>
    </xf>
    <xf numFmtId="4" fontId="4" fillId="0" borderId="12" xfId="0" applyNumberFormat="1" applyFont="1" applyBorder="1" applyAlignment="1">
      <alignment horizontal="center" vertical="center" wrapText="1"/>
    </xf>
    <xf numFmtId="43" fontId="4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43" fontId="9" fillId="0" borderId="3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/>
    </xf>
    <xf numFmtId="43" fontId="4" fillId="0" borderId="12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7" fillId="0" borderId="2" xfId="0" applyFont="1" applyFill="1" applyBorder="1" applyAlignment="1" applyProtection="1">
      <alignment horizontal="center" vertical="center"/>
    </xf>
  </cellXfs>
  <cellStyles count="50">
    <cellStyle name="常规" xfId="0" builtinId="0"/>
    <cellStyle name="常规 1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tabSelected="1" workbookViewId="0">
      <pane ySplit="3" topLeftCell="A4" activePane="bottomLeft" state="frozen"/>
      <selection/>
      <selection pane="bottomLeft" activeCell="W11" sqref="W11"/>
    </sheetView>
  </sheetViews>
  <sheetFormatPr defaultColWidth="8" defaultRowHeight="14.25"/>
  <cols>
    <col min="1" max="1" width="3.25" style="1" customWidth="1"/>
    <col min="2" max="2" width="14.125" style="1" customWidth="1"/>
    <col min="3" max="3" width="5.875" style="1" customWidth="1"/>
    <col min="4" max="4" width="3.75" style="1" customWidth="1"/>
    <col min="5" max="5" width="11" style="4" customWidth="1"/>
    <col min="6" max="6" width="6.75" style="4" customWidth="1"/>
    <col min="7" max="7" width="7.125" style="4" customWidth="1"/>
    <col min="8" max="8" width="8.375" style="4" customWidth="1"/>
    <col min="9" max="9" width="4.75" style="4" customWidth="1"/>
    <col min="10" max="10" width="6.75" style="4" customWidth="1"/>
    <col min="11" max="11" width="6.875" style="4" customWidth="1"/>
    <col min="12" max="12" width="8" style="4" customWidth="1"/>
    <col min="13" max="13" width="6.875" style="4" customWidth="1"/>
    <col min="14" max="14" width="7.625" style="4" customWidth="1"/>
    <col min="15" max="15" width="6.75" style="4" customWidth="1"/>
    <col min="16" max="16" width="7" style="4" customWidth="1"/>
    <col min="17" max="17" width="7.125" style="4" customWidth="1"/>
    <col min="18" max="18" width="6" style="4" customWidth="1"/>
    <col min="19" max="16384" width="8" style="1"/>
  </cols>
  <sheetData>
    <row r="1" ht="50" customHeight="1" spans="1:18">
      <c r="A1" s="5" t="s">
        <v>0</v>
      </c>
      <c r="B1" s="6"/>
      <c r="C1" s="7"/>
      <c r="D1" s="6"/>
      <c r="E1" s="7"/>
      <c r="F1" s="6"/>
      <c r="G1" s="6"/>
      <c r="H1" s="6"/>
      <c r="I1" s="7"/>
      <c r="J1" s="6"/>
      <c r="K1" s="6"/>
      <c r="L1" s="6"/>
      <c r="M1" s="6"/>
      <c r="N1" s="6"/>
      <c r="O1" s="6"/>
      <c r="P1" s="6"/>
      <c r="Q1" s="6"/>
      <c r="R1" s="6"/>
    </row>
    <row r="2" ht="19.5" customHeight="1" spans="1:18">
      <c r="A2" s="8" t="s">
        <v>1</v>
      </c>
      <c r="B2" s="8" t="s">
        <v>2</v>
      </c>
      <c r="C2" s="8" t="s">
        <v>3</v>
      </c>
      <c r="D2" s="8" t="s">
        <v>4</v>
      </c>
      <c r="E2" s="22" t="s">
        <v>5</v>
      </c>
      <c r="F2" s="23" t="s">
        <v>6</v>
      </c>
      <c r="G2" s="22" t="s">
        <v>7</v>
      </c>
      <c r="H2" s="24" t="s">
        <v>8</v>
      </c>
      <c r="I2" s="23" t="s">
        <v>9</v>
      </c>
      <c r="J2" s="35" t="s">
        <v>10</v>
      </c>
      <c r="K2" s="36"/>
      <c r="L2" s="37"/>
      <c r="M2" s="37"/>
      <c r="N2" s="43" t="s">
        <v>11</v>
      </c>
      <c r="O2" s="36"/>
      <c r="P2" s="37"/>
      <c r="Q2" s="45"/>
      <c r="R2" s="46" t="s">
        <v>12</v>
      </c>
    </row>
    <row r="3" ht="32" customHeight="1" spans="1:18">
      <c r="A3" s="9"/>
      <c r="B3" s="9"/>
      <c r="C3" s="9"/>
      <c r="D3" s="9"/>
      <c r="E3" s="25"/>
      <c r="F3" s="25"/>
      <c r="G3" s="25"/>
      <c r="H3" s="26"/>
      <c r="I3" s="25"/>
      <c r="J3" s="38"/>
      <c r="K3" s="39" t="s">
        <v>13</v>
      </c>
      <c r="L3" s="39" t="s">
        <v>14</v>
      </c>
      <c r="M3" s="39" t="s">
        <v>15</v>
      </c>
      <c r="N3" s="44"/>
      <c r="O3" s="39" t="s">
        <v>16</v>
      </c>
      <c r="P3" s="39" t="s">
        <v>17</v>
      </c>
      <c r="Q3" s="39" t="s">
        <v>18</v>
      </c>
      <c r="R3" s="47"/>
    </row>
    <row r="4" ht="24" customHeight="1" spans="1:18">
      <c r="A4" s="10">
        <v>1</v>
      </c>
      <c r="B4" s="11" t="s">
        <v>19</v>
      </c>
      <c r="C4" s="12" t="s">
        <v>20</v>
      </c>
      <c r="D4" s="12" t="s">
        <v>21</v>
      </c>
      <c r="E4" s="12" t="s">
        <v>22</v>
      </c>
      <c r="F4" s="27">
        <v>2022.05</v>
      </c>
      <c r="G4" s="27">
        <v>2022.05</v>
      </c>
      <c r="H4" s="28" t="s">
        <v>23</v>
      </c>
      <c r="I4" s="12">
        <v>35</v>
      </c>
      <c r="J4" s="12">
        <f t="shared" ref="J4:J14" si="0">SUM(K4:M4)</f>
        <v>4267.47</v>
      </c>
      <c r="K4" s="12">
        <f t="shared" ref="K4:K13" si="1">4007*0.24*3</f>
        <v>2885.04</v>
      </c>
      <c r="L4" s="12">
        <v>1262.22</v>
      </c>
      <c r="M4" s="12">
        <v>120.21</v>
      </c>
      <c r="N4" s="12">
        <f t="shared" ref="N4:N16" si="2">SUM(O4:Q4)</f>
        <v>3029.31</v>
      </c>
      <c r="O4" s="12">
        <f t="shared" ref="O4:O13" si="3">4007*0.16*3</f>
        <v>1923.36</v>
      </c>
      <c r="P4" s="12">
        <v>1021.8</v>
      </c>
      <c r="Q4" s="12">
        <v>84.15</v>
      </c>
      <c r="R4" s="12"/>
    </row>
    <row r="5" ht="24" customHeight="1" spans="1:18">
      <c r="A5" s="10">
        <v>2</v>
      </c>
      <c r="B5" s="11" t="s">
        <v>19</v>
      </c>
      <c r="C5" s="12" t="s">
        <v>24</v>
      </c>
      <c r="D5" s="12" t="s">
        <v>21</v>
      </c>
      <c r="E5" s="12" t="s">
        <v>22</v>
      </c>
      <c r="F5" s="27">
        <v>2022.09</v>
      </c>
      <c r="G5" s="27">
        <v>2022.09</v>
      </c>
      <c r="H5" s="28" t="s">
        <v>23</v>
      </c>
      <c r="I5" s="12">
        <v>31</v>
      </c>
      <c r="J5" s="12">
        <f t="shared" si="0"/>
        <v>4267.47</v>
      </c>
      <c r="K5" s="12">
        <f t="shared" si="1"/>
        <v>2885.04</v>
      </c>
      <c r="L5" s="12">
        <v>1262.22</v>
      </c>
      <c r="M5" s="12">
        <v>120.21</v>
      </c>
      <c r="N5" s="12">
        <f t="shared" si="2"/>
        <v>3029.31</v>
      </c>
      <c r="O5" s="12">
        <f t="shared" si="3"/>
        <v>1923.36</v>
      </c>
      <c r="P5" s="12">
        <v>1021.8</v>
      </c>
      <c r="Q5" s="12">
        <v>84.15</v>
      </c>
      <c r="R5" s="12"/>
    </row>
    <row r="6" ht="24" customHeight="1" spans="1:18">
      <c r="A6" s="10">
        <v>3</v>
      </c>
      <c r="B6" s="11" t="s">
        <v>19</v>
      </c>
      <c r="C6" s="12" t="s">
        <v>25</v>
      </c>
      <c r="D6" s="12" t="s">
        <v>26</v>
      </c>
      <c r="E6" s="12" t="s">
        <v>22</v>
      </c>
      <c r="F6" s="27">
        <v>2023.03</v>
      </c>
      <c r="G6" s="27">
        <v>2023.03</v>
      </c>
      <c r="H6" s="28" t="s">
        <v>23</v>
      </c>
      <c r="I6" s="12">
        <v>25</v>
      </c>
      <c r="J6" s="12">
        <f t="shared" si="0"/>
        <v>4267.47</v>
      </c>
      <c r="K6" s="12">
        <f t="shared" si="1"/>
        <v>2885.04</v>
      </c>
      <c r="L6" s="12">
        <v>1262.22</v>
      </c>
      <c r="M6" s="12">
        <v>120.21</v>
      </c>
      <c r="N6" s="12">
        <f t="shared" si="2"/>
        <v>3029.31</v>
      </c>
      <c r="O6" s="12">
        <f t="shared" si="3"/>
        <v>1923.36</v>
      </c>
      <c r="P6" s="12">
        <v>1021.8</v>
      </c>
      <c r="Q6" s="12">
        <v>84.15</v>
      </c>
      <c r="R6" s="12"/>
    </row>
    <row r="7" ht="24" customHeight="1" spans="1:18">
      <c r="A7" s="10">
        <v>4</v>
      </c>
      <c r="B7" s="11" t="s">
        <v>19</v>
      </c>
      <c r="C7" s="12" t="s">
        <v>27</v>
      </c>
      <c r="D7" s="12" t="s">
        <v>21</v>
      </c>
      <c r="E7" s="12" t="s">
        <v>22</v>
      </c>
      <c r="F7" s="27">
        <v>2023.03</v>
      </c>
      <c r="G7" s="27">
        <v>2023.03</v>
      </c>
      <c r="H7" s="28" t="s">
        <v>23</v>
      </c>
      <c r="I7" s="12">
        <v>25</v>
      </c>
      <c r="J7" s="12">
        <f t="shared" si="0"/>
        <v>4267.47</v>
      </c>
      <c r="K7" s="12">
        <f t="shared" si="1"/>
        <v>2885.04</v>
      </c>
      <c r="L7" s="12">
        <v>1262.22</v>
      </c>
      <c r="M7" s="12">
        <v>120.21</v>
      </c>
      <c r="N7" s="12">
        <f t="shared" si="2"/>
        <v>3029.31</v>
      </c>
      <c r="O7" s="12">
        <f t="shared" si="3"/>
        <v>1923.36</v>
      </c>
      <c r="P7" s="12">
        <v>1021.8</v>
      </c>
      <c r="Q7" s="12">
        <v>84.15</v>
      </c>
      <c r="R7" s="12"/>
    </row>
    <row r="8" ht="24" customHeight="1" spans="1:18">
      <c r="A8" s="10">
        <v>5</v>
      </c>
      <c r="B8" s="11" t="s">
        <v>19</v>
      </c>
      <c r="C8" s="12" t="s">
        <v>28</v>
      </c>
      <c r="D8" s="12" t="s">
        <v>21</v>
      </c>
      <c r="E8" s="12" t="s">
        <v>22</v>
      </c>
      <c r="F8" s="27">
        <v>2023.05</v>
      </c>
      <c r="G8" s="27">
        <v>2023.07</v>
      </c>
      <c r="H8" s="28" t="s">
        <v>23</v>
      </c>
      <c r="I8" s="12">
        <v>21</v>
      </c>
      <c r="J8" s="12">
        <f t="shared" si="0"/>
        <v>4267.47</v>
      </c>
      <c r="K8" s="12">
        <f t="shared" si="1"/>
        <v>2885.04</v>
      </c>
      <c r="L8" s="12">
        <v>1262.22</v>
      </c>
      <c r="M8" s="12">
        <v>120.21</v>
      </c>
      <c r="N8" s="12">
        <f t="shared" si="2"/>
        <v>3029.31</v>
      </c>
      <c r="O8" s="12">
        <f t="shared" si="3"/>
        <v>1923.36</v>
      </c>
      <c r="P8" s="12">
        <v>1021.8</v>
      </c>
      <c r="Q8" s="12">
        <v>84.15</v>
      </c>
      <c r="R8" s="12"/>
    </row>
    <row r="9" ht="24" customHeight="1" spans="1:18">
      <c r="A9" s="10">
        <v>6</v>
      </c>
      <c r="B9" s="11" t="s">
        <v>19</v>
      </c>
      <c r="C9" s="12" t="s">
        <v>29</v>
      </c>
      <c r="D9" s="12" t="s">
        <v>21</v>
      </c>
      <c r="E9" s="12" t="s">
        <v>22</v>
      </c>
      <c r="F9" s="27">
        <v>2023.05</v>
      </c>
      <c r="G9" s="27">
        <v>2023.07</v>
      </c>
      <c r="H9" s="28" t="s">
        <v>23</v>
      </c>
      <c r="I9" s="12">
        <v>27</v>
      </c>
      <c r="J9" s="12">
        <f t="shared" si="0"/>
        <v>4267.47</v>
      </c>
      <c r="K9" s="12">
        <f t="shared" si="1"/>
        <v>2885.04</v>
      </c>
      <c r="L9" s="12">
        <v>1262.22</v>
      </c>
      <c r="M9" s="12">
        <v>120.21</v>
      </c>
      <c r="N9" s="12">
        <f t="shared" si="2"/>
        <v>3029.31</v>
      </c>
      <c r="O9" s="12">
        <f t="shared" si="3"/>
        <v>1923.36</v>
      </c>
      <c r="P9" s="12">
        <v>1021.8</v>
      </c>
      <c r="Q9" s="12">
        <v>84.15</v>
      </c>
      <c r="R9" s="12"/>
    </row>
    <row r="10" ht="24" customHeight="1" spans="1:18">
      <c r="A10" s="10">
        <v>7</v>
      </c>
      <c r="B10" s="11" t="s">
        <v>19</v>
      </c>
      <c r="C10" s="12" t="s">
        <v>30</v>
      </c>
      <c r="D10" s="12" t="s">
        <v>26</v>
      </c>
      <c r="E10" s="12" t="s">
        <v>22</v>
      </c>
      <c r="F10" s="27">
        <v>2023.1</v>
      </c>
      <c r="G10" s="27">
        <v>2023.1</v>
      </c>
      <c r="H10" s="28" t="s">
        <v>23</v>
      </c>
      <c r="I10" s="12">
        <v>18</v>
      </c>
      <c r="J10" s="12">
        <f t="shared" si="0"/>
        <v>4267.47</v>
      </c>
      <c r="K10" s="12">
        <f t="shared" si="1"/>
        <v>2885.04</v>
      </c>
      <c r="L10" s="12">
        <v>1262.22</v>
      </c>
      <c r="M10" s="12">
        <v>120.21</v>
      </c>
      <c r="N10" s="12">
        <f t="shared" si="2"/>
        <v>3029.31</v>
      </c>
      <c r="O10" s="12">
        <f t="shared" si="3"/>
        <v>1923.36</v>
      </c>
      <c r="P10" s="12">
        <v>1021.8</v>
      </c>
      <c r="Q10" s="12">
        <v>84.15</v>
      </c>
      <c r="R10" s="12"/>
    </row>
    <row r="11" ht="24" customHeight="1" spans="1:18">
      <c r="A11" s="10">
        <v>8</v>
      </c>
      <c r="B11" s="11" t="s">
        <v>19</v>
      </c>
      <c r="C11" s="12" t="s">
        <v>31</v>
      </c>
      <c r="D11" s="12" t="s">
        <v>26</v>
      </c>
      <c r="E11" s="12" t="s">
        <v>22</v>
      </c>
      <c r="F11" s="27">
        <v>2024.04</v>
      </c>
      <c r="G11" s="27">
        <v>2024.04</v>
      </c>
      <c r="H11" s="28" t="s">
        <v>23</v>
      </c>
      <c r="I11" s="12">
        <v>12</v>
      </c>
      <c r="J11" s="12">
        <f t="shared" si="0"/>
        <v>4267.47</v>
      </c>
      <c r="K11" s="12">
        <f t="shared" si="1"/>
        <v>2885.04</v>
      </c>
      <c r="L11" s="12">
        <v>1262.22</v>
      </c>
      <c r="M11" s="12">
        <v>120.21</v>
      </c>
      <c r="N11" s="12">
        <f t="shared" si="2"/>
        <v>3029.31</v>
      </c>
      <c r="O11" s="12">
        <f t="shared" si="3"/>
        <v>1923.36</v>
      </c>
      <c r="P11" s="12">
        <v>1021.8</v>
      </c>
      <c r="Q11" s="12">
        <v>84.15</v>
      </c>
      <c r="R11" s="12"/>
    </row>
    <row r="12" ht="24" customHeight="1" spans="1:18">
      <c r="A12" s="10">
        <v>9</v>
      </c>
      <c r="B12" s="11" t="s">
        <v>19</v>
      </c>
      <c r="C12" s="12" t="s">
        <v>32</v>
      </c>
      <c r="D12" s="12" t="s">
        <v>21</v>
      </c>
      <c r="E12" s="12" t="s">
        <v>22</v>
      </c>
      <c r="F12" s="27">
        <v>2024.08</v>
      </c>
      <c r="G12" s="27">
        <v>2024.08</v>
      </c>
      <c r="H12" s="28" t="s">
        <v>23</v>
      </c>
      <c r="I12" s="12">
        <v>8</v>
      </c>
      <c r="J12" s="12">
        <f t="shared" si="0"/>
        <v>4267.47</v>
      </c>
      <c r="K12" s="12">
        <f t="shared" si="1"/>
        <v>2885.04</v>
      </c>
      <c r="L12" s="12">
        <v>1262.22</v>
      </c>
      <c r="M12" s="12">
        <v>120.21</v>
      </c>
      <c r="N12" s="12">
        <f t="shared" si="2"/>
        <v>3029.31</v>
      </c>
      <c r="O12" s="12">
        <f t="shared" si="3"/>
        <v>1923.36</v>
      </c>
      <c r="P12" s="12">
        <v>1021.8</v>
      </c>
      <c r="Q12" s="12">
        <v>84.15</v>
      </c>
      <c r="R12" s="12"/>
    </row>
    <row r="13" s="1" customFormat="1" ht="24" customHeight="1" spans="1:18">
      <c r="A13" s="10">
        <v>10</v>
      </c>
      <c r="B13" s="11" t="s">
        <v>19</v>
      </c>
      <c r="C13" s="12" t="s">
        <v>33</v>
      </c>
      <c r="D13" s="12" t="s">
        <v>21</v>
      </c>
      <c r="E13" s="12" t="s">
        <v>22</v>
      </c>
      <c r="F13" s="27">
        <v>2024.1</v>
      </c>
      <c r="G13" s="27">
        <v>2024.1</v>
      </c>
      <c r="H13" s="28" t="s">
        <v>23</v>
      </c>
      <c r="I13" s="12">
        <v>6</v>
      </c>
      <c r="J13" s="12">
        <f t="shared" si="0"/>
        <v>4267.47</v>
      </c>
      <c r="K13" s="12">
        <f t="shared" si="1"/>
        <v>2885.04</v>
      </c>
      <c r="L13" s="12">
        <v>1262.22</v>
      </c>
      <c r="M13" s="12">
        <v>120.21</v>
      </c>
      <c r="N13" s="12">
        <f t="shared" si="2"/>
        <v>3029.31</v>
      </c>
      <c r="O13" s="12">
        <f t="shared" si="3"/>
        <v>1923.36</v>
      </c>
      <c r="P13" s="12">
        <v>1021.8</v>
      </c>
      <c r="Q13" s="12">
        <v>84.15</v>
      </c>
      <c r="R13" s="12"/>
    </row>
    <row r="14" ht="24" customHeight="1" spans="1:18">
      <c r="A14" s="10">
        <v>11</v>
      </c>
      <c r="B14" s="11" t="s">
        <v>19</v>
      </c>
      <c r="C14" s="12" t="s">
        <v>34</v>
      </c>
      <c r="D14" s="12" t="s">
        <v>21</v>
      </c>
      <c r="E14" s="12" t="s">
        <v>22</v>
      </c>
      <c r="F14" s="27">
        <v>2025.03</v>
      </c>
      <c r="G14" s="27">
        <v>2025.03</v>
      </c>
      <c r="H14" s="28" t="s">
        <v>35</v>
      </c>
      <c r="I14" s="12">
        <v>1</v>
      </c>
      <c r="J14" s="12">
        <f t="shared" si="0"/>
        <v>1422.49</v>
      </c>
      <c r="K14" s="12">
        <f>4007*0.24</f>
        <v>961.68</v>
      </c>
      <c r="L14" s="12">
        <v>420.74</v>
      </c>
      <c r="M14" s="12">
        <f>4007*0.01</f>
        <v>40.07</v>
      </c>
      <c r="N14" s="12">
        <f t="shared" si="2"/>
        <v>1009.77</v>
      </c>
      <c r="O14" s="12">
        <f>4007*0.16</f>
        <v>641.12</v>
      </c>
      <c r="P14" s="12">
        <v>340.6</v>
      </c>
      <c r="Q14" s="12">
        <v>28.05</v>
      </c>
      <c r="R14" s="12"/>
    </row>
    <row r="15" ht="24" customHeight="1" spans="1:18">
      <c r="A15" s="10">
        <v>12</v>
      </c>
      <c r="B15" s="13" t="s">
        <v>36</v>
      </c>
      <c r="C15" s="12" t="s">
        <v>37</v>
      </c>
      <c r="D15" s="14" t="s">
        <v>21</v>
      </c>
      <c r="E15" s="28" t="s">
        <v>22</v>
      </c>
      <c r="F15" s="12">
        <v>2021.08</v>
      </c>
      <c r="G15" s="12">
        <v>2021.08</v>
      </c>
      <c r="H15" s="29" t="s">
        <v>38</v>
      </c>
      <c r="I15" s="12">
        <v>42</v>
      </c>
      <c r="J15" s="40">
        <f>K15+L15+M15</f>
        <v>1422.49</v>
      </c>
      <c r="K15" s="12">
        <v>961.68</v>
      </c>
      <c r="L15" s="33">
        <v>420.74</v>
      </c>
      <c r="M15" s="12">
        <v>40.07</v>
      </c>
      <c r="N15" s="12">
        <f t="shared" si="2"/>
        <v>1009.77</v>
      </c>
      <c r="O15" s="12">
        <v>641.12</v>
      </c>
      <c r="P15" s="33">
        <v>340.6</v>
      </c>
      <c r="Q15" s="12">
        <v>28.05</v>
      </c>
      <c r="R15" s="12"/>
    </row>
    <row r="16" ht="24" customHeight="1" spans="1:18">
      <c r="A16" s="10">
        <v>13</v>
      </c>
      <c r="B16" s="13" t="s">
        <v>36</v>
      </c>
      <c r="C16" s="12" t="s">
        <v>39</v>
      </c>
      <c r="D16" s="14" t="s">
        <v>26</v>
      </c>
      <c r="E16" s="28" t="s">
        <v>22</v>
      </c>
      <c r="F16" s="28" t="s">
        <v>40</v>
      </c>
      <c r="G16" s="28" t="s">
        <v>41</v>
      </c>
      <c r="H16" s="29" t="s">
        <v>23</v>
      </c>
      <c r="I16" s="12">
        <v>15</v>
      </c>
      <c r="J16" s="40">
        <v>4267.47</v>
      </c>
      <c r="K16" s="12">
        <v>2885.04</v>
      </c>
      <c r="L16" s="33">
        <v>1262.22</v>
      </c>
      <c r="M16" s="12">
        <v>120.21</v>
      </c>
      <c r="N16" s="12">
        <f t="shared" si="2"/>
        <v>3029.31</v>
      </c>
      <c r="O16" s="12">
        <v>1923.36</v>
      </c>
      <c r="P16" s="33">
        <v>1021.8</v>
      </c>
      <c r="Q16" s="12">
        <v>84.15</v>
      </c>
      <c r="R16" s="12"/>
    </row>
    <row r="17" ht="24" customHeight="1" spans="1:18">
      <c r="A17" s="10">
        <v>14</v>
      </c>
      <c r="B17" s="13" t="s">
        <v>42</v>
      </c>
      <c r="C17" s="12" t="s">
        <v>43</v>
      </c>
      <c r="D17" s="12" t="s">
        <v>21</v>
      </c>
      <c r="E17" s="28" t="s">
        <v>22</v>
      </c>
      <c r="F17" s="28" t="s">
        <v>44</v>
      </c>
      <c r="G17" s="28" t="s">
        <v>44</v>
      </c>
      <c r="H17" s="28" t="s">
        <v>23</v>
      </c>
      <c r="I17" s="12">
        <v>37</v>
      </c>
      <c r="J17" s="12">
        <v>4267.47</v>
      </c>
      <c r="K17" s="12">
        <v>2885.04</v>
      </c>
      <c r="L17" s="12">
        <v>1262.22</v>
      </c>
      <c r="M17" s="12">
        <v>120.21</v>
      </c>
      <c r="N17" s="12">
        <v>3029.31</v>
      </c>
      <c r="O17" s="12">
        <v>1923.36</v>
      </c>
      <c r="P17" s="12">
        <v>1021.8</v>
      </c>
      <c r="Q17" s="12">
        <v>84.15</v>
      </c>
      <c r="R17" s="41"/>
    </row>
    <row r="18" ht="24" customHeight="1" spans="1:18">
      <c r="A18" s="10">
        <v>15</v>
      </c>
      <c r="B18" s="13" t="s">
        <v>45</v>
      </c>
      <c r="C18" s="12" t="s">
        <v>46</v>
      </c>
      <c r="D18" s="12" t="s">
        <v>21</v>
      </c>
      <c r="E18" s="28" t="s">
        <v>22</v>
      </c>
      <c r="F18" s="28" t="s">
        <v>47</v>
      </c>
      <c r="G18" s="28" t="s">
        <v>47</v>
      </c>
      <c r="H18" s="28" t="s">
        <v>23</v>
      </c>
      <c r="I18" s="12">
        <v>33</v>
      </c>
      <c r="J18" s="40">
        <f t="shared" ref="J18:J26" si="4">SUM(K18:M18)</f>
        <v>4270.65</v>
      </c>
      <c r="K18" s="12">
        <v>2887.2</v>
      </c>
      <c r="L18" s="33">
        <v>1263.15</v>
      </c>
      <c r="M18" s="12">
        <v>120.3</v>
      </c>
      <c r="N18" s="12">
        <f t="shared" ref="N18:N26" si="5">SUM(O18:Q18)</f>
        <v>3031.56</v>
      </c>
      <c r="O18" s="12">
        <v>1924.8</v>
      </c>
      <c r="P18" s="33">
        <v>1022.55</v>
      </c>
      <c r="Q18" s="12">
        <v>84.21</v>
      </c>
      <c r="R18" s="12"/>
    </row>
    <row r="19" ht="24" customHeight="1" spans="1:18">
      <c r="A19" s="10">
        <v>16</v>
      </c>
      <c r="B19" s="13" t="s">
        <v>45</v>
      </c>
      <c r="C19" s="12" t="s">
        <v>48</v>
      </c>
      <c r="D19" s="12" t="s">
        <v>21</v>
      </c>
      <c r="E19" s="28" t="s">
        <v>22</v>
      </c>
      <c r="F19" s="28" t="s">
        <v>49</v>
      </c>
      <c r="G19" s="28" t="s">
        <v>49</v>
      </c>
      <c r="H19" s="28" t="s">
        <v>23</v>
      </c>
      <c r="I19" s="12">
        <v>11</v>
      </c>
      <c r="J19" s="40">
        <f t="shared" si="4"/>
        <v>4267.47</v>
      </c>
      <c r="K19" s="12">
        <v>2885.04</v>
      </c>
      <c r="L19" s="33">
        <v>1262.22</v>
      </c>
      <c r="M19" s="12">
        <v>120.21</v>
      </c>
      <c r="N19" s="12">
        <f t="shared" si="5"/>
        <v>3029.31</v>
      </c>
      <c r="O19" s="12">
        <v>1923.36</v>
      </c>
      <c r="P19" s="33">
        <v>1021.8</v>
      </c>
      <c r="Q19" s="12">
        <v>84.15</v>
      </c>
      <c r="R19" s="12"/>
    </row>
    <row r="20" ht="24" customHeight="1" spans="1:18">
      <c r="A20" s="10">
        <v>17</v>
      </c>
      <c r="B20" s="13" t="s">
        <v>45</v>
      </c>
      <c r="C20" s="12" t="s">
        <v>50</v>
      </c>
      <c r="D20" s="12" t="s">
        <v>21</v>
      </c>
      <c r="E20" s="28" t="s">
        <v>22</v>
      </c>
      <c r="F20" s="28" t="s">
        <v>51</v>
      </c>
      <c r="G20" s="28" t="s">
        <v>51</v>
      </c>
      <c r="H20" s="28" t="s">
        <v>52</v>
      </c>
      <c r="I20" s="12">
        <v>2</v>
      </c>
      <c r="J20" s="40">
        <f t="shared" si="4"/>
        <v>2847.1</v>
      </c>
      <c r="K20" s="12">
        <v>1924.8</v>
      </c>
      <c r="L20" s="33">
        <v>842.1</v>
      </c>
      <c r="M20" s="12">
        <v>80.2</v>
      </c>
      <c r="N20" s="12">
        <f t="shared" si="5"/>
        <v>2021.04</v>
      </c>
      <c r="O20" s="12">
        <v>1283.2</v>
      </c>
      <c r="P20" s="33">
        <v>681.7</v>
      </c>
      <c r="Q20" s="12">
        <v>56.14</v>
      </c>
      <c r="R20" s="12"/>
    </row>
    <row r="21" ht="24" customHeight="1" spans="1:18">
      <c r="A21" s="10">
        <v>18</v>
      </c>
      <c r="B21" s="13" t="s">
        <v>45</v>
      </c>
      <c r="C21" s="12" t="s">
        <v>53</v>
      </c>
      <c r="D21" s="12" t="s">
        <v>21</v>
      </c>
      <c r="E21" s="28" t="s">
        <v>22</v>
      </c>
      <c r="F21" s="28" t="s">
        <v>54</v>
      </c>
      <c r="G21" s="28" t="s">
        <v>54</v>
      </c>
      <c r="H21" s="28" t="s">
        <v>55</v>
      </c>
      <c r="I21" s="12">
        <v>5</v>
      </c>
      <c r="J21" s="40">
        <f t="shared" si="4"/>
        <v>7112.45</v>
      </c>
      <c r="K21" s="12">
        <v>4808.4</v>
      </c>
      <c r="L21" s="33">
        <v>2103.7</v>
      </c>
      <c r="M21" s="12">
        <v>200.35</v>
      </c>
      <c r="N21" s="12">
        <f t="shared" si="5"/>
        <v>5048.85</v>
      </c>
      <c r="O21" s="12">
        <v>3205.6</v>
      </c>
      <c r="P21" s="33">
        <v>1703</v>
      </c>
      <c r="Q21" s="12">
        <v>140.25</v>
      </c>
      <c r="R21" s="12"/>
    </row>
    <row r="22" ht="24" customHeight="1" spans="1:18">
      <c r="A22" s="10">
        <v>19</v>
      </c>
      <c r="B22" s="13" t="s">
        <v>56</v>
      </c>
      <c r="C22" s="12" t="s">
        <v>57</v>
      </c>
      <c r="D22" s="12" t="s">
        <v>21</v>
      </c>
      <c r="E22" s="28" t="s">
        <v>22</v>
      </c>
      <c r="F22" s="28" t="s">
        <v>58</v>
      </c>
      <c r="G22" s="28" t="s">
        <v>58</v>
      </c>
      <c r="H22" s="28" t="s">
        <v>23</v>
      </c>
      <c r="I22" s="12">
        <v>27</v>
      </c>
      <c r="J22" s="12">
        <f t="shared" si="4"/>
        <v>7247.37</v>
      </c>
      <c r="K22" s="12">
        <v>4899.6</v>
      </c>
      <c r="L22" s="12">
        <v>2143.59</v>
      </c>
      <c r="M22" s="12">
        <v>204.18</v>
      </c>
      <c r="N22" s="12">
        <f t="shared" si="5"/>
        <v>5144.61</v>
      </c>
      <c r="O22" s="12">
        <v>3266.4</v>
      </c>
      <c r="P22" s="12">
        <v>1735.29</v>
      </c>
      <c r="Q22" s="12">
        <v>142.92</v>
      </c>
      <c r="R22" s="12"/>
    </row>
    <row r="23" ht="24" customHeight="1" spans="1:18">
      <c r="A23" s="10">
        <v>20</v>
      </c>
      <c r="B23" s="13" t="s">
        <v>56</v>
      </c>
      <c r="C23" s="12" t="s">
        <v>59</v>
      </c>
      <c r="D23" s="12" t="s">
        <v>21</v>
      </c>
      <c r="E23" s="28" t="s">
        <v>22</v>
      </c>
      <c r="F23" s="28" t="s">
        <v>60</v>
      </c>
      <c r="G23" s="28" t="s">
        <v>60</v>
      </c>
      <c r="H23" s="28" t="s">
        <v>23</v>
      </c>
      <c r="I23" s="12">
        <v>19</v>
      </c>
      <c r="J23" s="12">
        <f t="shared" si="4"/>
        <v>4348.41</v>
      </c>
      <c r="K23" s="12">
        <v>2939.76</v>
      </c>
      <c r="L23" s="12">
        <v>1286.16</v>
      </c>
      <c r="M23" s="12">
        <v>122.49</v>
      </c>
      <c r="N23" s="12">
        <f t="shared" si="5"/>
        <v>3086.76</v>
      </c>
      <c r="O23" s="12">
        <v>1959.84</v>
      </c>
      <c r="P23" s="12">
        <v>1041.18</v>
      </c>
      <c r="Q23" s="12">
        <v>85.74</v>
      </c>
      <c r="R23" s="12"/>
    </row>
    <row r="24" s="2" customFormat="1" ht="24" customHeight="1" spans="1:18">
      <c r="A24" s="10">
        <v>21</v>
      </c>
      <c r="B24" s="13" t="s">
        <v>61</v>
      </c>
      <c r="C24" s="12" t="s">
        <v>62</v>
      </c>
      <c r="D24" s="12" t="s">
        <v>21</v>
      </c>
      <c r="E24" s="28" t="s">
        <v>63</v>
      </c>
      <c r="F24" s="28" t="s">
        <v>64</v>
      </c>
      <c r="G24" s="28" t="s">
        <v>64</v>
      </c>
      <c r="H24" s="28" t="s">
        <v>23</v>
      </c>
      <c r="I24" s="12">
        <v>24</v>
      </c>
      <c r="J24" s="41">
        <f t="shared" si="4"/>
        <v>4267.47</v>
      </c>
      <c r="K24" s="12">
        <v>2885.04</v>
      </c>
      <c r="L24" s="12">
        <v>1262.22</v>
      </c>
      <c r="M24" s="12">
        <v>120.21</v>
      </c>
      <c r="N24" s="41">
        <f t="shared" si="5"/>
        <v>3029.31</v>
      </c>
      <c r="O24" s="12">
        <v>1923.36</v>
      </c>
      <c r="P24" s="12">
        <v>1021.8</v>
      </c>
      <c r="Q24" s="12">
        <v>84.15</v>
      </c>
      <c r="R24" s="48"/>
    </row>
    <row r="25" s="3" customFormat="1" ht="24" customHeight="1" spans="1:18">
      <c r="A25" s="10">
        <v>22</v>
      </c>
      <c r="B25" s="13" t="s">
        <v>65</v>
      </c>
      <c r="C25" s="12" t="s">
        <v>66</v>
      </c>
      <c r="D25" s="12" t="s">
        <v>26</v>
      </c>
      <c r="E25" s="28" t="s">
        <v>22</v>
      </c>
      <c r="F25" s="28" t="s">
        <v>67</v>
      </c>
      <c r="G25" s="28" t="s">
        <v>67</v>
      </c>
      <c r="H25" s="28" t="s">
        <v>23</v>
      </c>
      <c r="I25" s="12">
        <v>18</v>
      </c>
      <c r="J25" s="42">
        <f t="shared" si="4"/>
        <v>4267.47</v>
      </c>
      <c r="K25" s="16">
        <f>961.68*3</f>
        <v>2885.04</v>
      </c>
      <c r="L25" s="16">
        <f>420.74*3</f>
        <v>1262.22</v>
      </c>
      <c r="M25" s="30">
        <v>120.21</v>
      </c>
      <c r="N25" s="16">
        <f t="shared" si="5"/>
        <v>3029.31</v>
      </c>
      <c r="O25" s="16">
        <f>641.12*3</f>
        <v>1923.36</v>
      </c>
      <c r="P25" s="16">
        <f>340.6*3</f>
        <v>1021.8</v>
      </c>
      <c r="Q25" s="16">
        <f>28.05*3</f>
        <v>84.15</v>
      </c>
      <c r="R25" s="12"/>
    </row>
    <row r="26" s="3" customFormat="1" ht="24" customHeight="1" spans="1:18">
      <c r="A26" s="10">
        <v>23</v>
      </c>
      <c r="B26" s="13" t="s">
        <v>68</v>
      </c>
      <c r="C26" s="12" t="s">
        <v>69</v>
      </c>
      <c r="D26" s="12" t="s">
        <v>21</v>
      </c>
      <c r="E26" s="28" t="s">
        <v>22</v>
      </c>
      <c r="F26" s="28" t="s">
        <v>70</v>
      </c>
      <c r="G26" s="28" t="s">
        <v>70</v>
      </c>
      <c r="H26" s="28" t="s">
        <v>35</v>
      </c>
      <c r="I26" s="12">
        <v>1</v>
      </c>
      <c r="J26" s="12">
        <v>1775</v>
      </c>
      <c r="K26" s="12">
        <v>1200</v>
      </c>
      <c r="L26" s="12">
        <v>525</v>
      </c>
      <c r="M26" s="12">
        <v>50</v>
      </c>
      <c r="N26" s="12">
        <v>1260</v>
      </c>
      <c r="O26" s="12">
        <v>800</v>
      </c>
      <c r="P26" s="12">
        <v>425</v>
      </c>
      <c r="Q26" s="12">
        <v>35</v>
      </c>
      <c r="R26" s="12"/>
    </row>
    <row r="27" s="3" customFormat="1" ht="24" customHeight="1" spans="1:18">
      <c r="A27" s="10">
        <v>24</v>
      </c>
      <c r="B27" s="13" t="s">
        <v>71</v>
      </c>
      <c r="C27" s="12" t="s">
        <v>72</v>
      </c>
      <c r="D27" s="14" t="s">
        <v>21</v>
      </c>
      <c r="E27" s="28" t="s">
        <v>73</v>
      </c>
      <c r="F27" s="12">
        <v>2024.12</v>
      </c>
      <c r="G27" s="12">
        <v>2024.12</v>
      </c>
      <c r="H27" s="29" t="s">
        <v>74</v>
      </c>
      <c r="I27" s="12">
        <v>4</v>
      </c>
      <c r="J27" s="40">
        <f>K27+L27+M27</f>
        <v>5694.2</v>
      </c>
      <c r="K27" s="12">
        <v>3849.6</v>
      </c>
      <c r="L27" s="33">
        <v>1684.2</v>
      </c>
      <c r="M27" s="12">
        <v>160.4</v>
      </c>
      <c r="N27" s="12">
        <f t="shared" ref="N27:N36" si="6">SUM(O27:Q27)</f>
        <v>4042.08</v>
      </c>
      <c r="O27" s="12">
        <v>2566.4</v>
      </c>
      <c r="P27" s="33">
        <v>1363.4</v>
      </c>
      <c r="Q27" s="12">
        <v>112.28</v>
      </c>
      <c r="R27" s="12"/>
    </row>
    <row r="28" s="3" customFormat="1" ht="24" customHeight="1" spans="1:18">
      <c r="A28" s="10">
        <v>25</v>
      </c>
      <c r="B28" s="13" t="s">
        <v>75</v>
      </c>
      <c r="C28" s="15" t="s">
        <v>76</v>
      </c>
      <c r="D28" s="16" t="s">
        <v>26</v>
      </c>
      <c r="E28" s="28" t="s">
        <v>77</v>
      </c>
      <c r="F28" s="16">
        <v>2024.07</v>
      </c>
      <c r="G28" s="30">
        <v>2024.1</v>
      </c>
      <c r="H28" s="31" t="s">
        <v>23</v>
      </c>
      <c r="I28" s="16">
        <v>6</v>
      </c>
      <c r="J28" s="42">
        <f t="shared" ref="J28:J36" si="7">SUM(K28:M28)</f>
        <v>4267.47</v>
      </c>
      <c r="K28" s="16">
        <f t="shared" ref="K28:K33" si="8">961.68*3</f>
        <v>2885.04</v>
      </c>
      <c r="L28" s="16">
        <v>1262.22</v>
      </c>
      <c r="M28" s="30">
        <v>120.21</v>
      </c>
      <c r="N28" s="16">
        <f t="shared" si="6"/>
        <v>3029.31</v>
      </c>
      <c r="O28" s="16">
        <f t="shared" ref="O28:O33" si="9">641.12*3</f>
        <v>1923.36</v>
      </c>
      <c r="P28" s="16">
        <f t="shared" ref="P28:P33" si="10">340.6*3</f>
        <v>1021.8</v>
      </c>
      <c r="Q28" s="16">
        <f t="shared" ref="Q28:Q33" si="11">28.05*3</f>
        <v>84.15</v>
      </c>
      <c r="R28" s="16"/>
    </row>
    <row r="29" s="3" customFormat="1" ht="24" customHeight="1" spans="1:18">
      <c r="A29" s="10">
        <v>26</v>
      </c>
      <c r="B29" s="13" t="s">
        <v>75</v>
      </c>
      <c r="C29" s="16" t="s">
        <v>78</v>
      </c>
      <c r="D29" s="16" t="s">
        <v>26</v>
      </c>
      <c r="E29" s="28" t="s">
        <v>77</v>
      </c>
      <c r="F29" s="16">
        <v>2024.07</v>
      </c>
      <c r="G29" s="30">
        <v>2024.1</v>
      </c>
      <c r="H29" s="31" t="s">
        <v>38</v>
      </c>
      <c r="I29" s="16">
        <v>4</v>
      </c>
      <c r="J29" s="42">
        <f t="shared" si="7"/>
        <v>1422.49</v>
      </c>
      <c r="K29" s="16">
        <v>961.68</v>
      </c>
      <c r="L29" s="16">
        <v>420.74</v>
      </c>
      <c r="M29" s="30">
        <v>40.07</v>
      </c>
      <c r="N29" s="16">
        <f t="shared" si="6"/>
        <v>1009.77</v>
      </c>
      <c r="O29" s="16">
        <v>641.12</v>
      </c>
      <c r="P29" s="16">
        <v>340.6</v>
      </c>
      <c r="Q29" s="16">
        <v>28.05</v>
      </c>
      <c r="R29" s="16"/>
    </row>
    <row r="30" s="3" customFormat="1" ht="24" customHeight="1" spans="1:18">
      <c r="A30" s="10">
        <v>27</v>
      </c>
      <c r="B30" s="13" t="s">
        <v>75</v>
      </c>
      <c r="C30" s="16" t="s">
        <v>79</v>
      </c>
      <c r="D30" s="16" t="s">
        <v>26</v>
      </c>
      <c r="E30" s="28" t="s">
        <v>77</v>
      </c>
      <c r="F30" s="16">
        <v>2024.07</v>
      </c>
      <c r="G30" s="30">
        <v>2024.1</v>
      </c>
      <c r="H30" s="31" t="s">
        <v>23</v>
      </c>
      <c r="I30" s="16">
        <v>6</v>
      </c>
      <c r="J30" s="42">
        <f t="shared" si="7"/>
        <v>4267.47</v>
      </c>
      <c r="K30" s="16">
        <f t="shared" si="8"/>
        <v>2885.04</v>
      </c>
      <c r="L30" s="16">
        <f t="shared" ref="L30:L33" si="12">420.74*3</f>
        <v>1262.22</v>
      </c>
      <c r="M30" s="30">
        <v>120.21</v>
      </c>
      <c r="N30" s="16">
        <f t="shared" si="6"/>
        <v>3029.31</v>
      </c>
      <c r="O30" s="16">
        <f t="shared" si="9"/>
        <v>1923.36</v>
      </c>
      <c r="P30" s="16">
        <f t="shared" si="10"/>
        <v>1021.8</v>
      </c>
      <c r="Q30" s="16">
        <f t="shared" si="11"/>
        <v>84.15</v>
      </c>
      <c r="R30" s="16"/>
    </row>
    <row r="31" s="3" customFormat="1" ht="24" customHeight="1" spans="1:18">
      <c r="A31" s="10">
        <v>28</v>
      </c>
      <c r="B31" s="13" t="s">
        <v>75</v>
      </c>
      <c r="C31" s="16" t="s">
        <v>80</v>
      </c>
      <c r="D31" s="17" t="s">
        <v>26</v>
      </c>
      <c r="E31" s="28" t="s">
        <v>77</v>
      </c>
      <c r="F31" s="16">
        <v>2024.08</v>
      </c>
      <c r="G31" s="30">
        <v>2024.12</v>
      </c>
      <c r="H31" s="31" t="s">
        <v>38</v>
      </c>
      <c r="I31" s="16">
        <v>2</v>
      </c>
      <c r="J31" s="42">
        <f t="shared" si="7"/>
        <v>1422.49</v>
      </c>
      <c r="K31" s="16">
        <v>961.68</v>
      </c>
      <c r="L31" s="16">
        <v>420.74</v>
      </c>
      <c r="M31" s="30">
        <v>40.07</v>
      </c>
      <c r="N31" s="16">
        <f t="shared" si="6"/>
        <v>1009.77</v>
      </c>
      <c r="O31" s="16">
        <v>641.12</v>
      </c>
      <c r="P31" s="16">
        <v>340.6</v>
      </c>
      <c r="Q31" s="16">
        <v>28.05</v>
      </c>
      <c r="R31" s="16"/>
    </row>
    <row r="32" s="3" customFormat="1" ht="24" customHeight="1" spans="1:18">
      <c r="A32" s="10">
        <v>29</v>
      </c>
      <c r="B32" s="13" t="s">
        <v>75</v>
      </c>
      <c r="C32" s="18" t="s">
        <v>81</v>
      </c>
      <c r="D32" s="19" t="s">
        <v>26</v>
      </c>
      <c r="E32" s="28" t="s">
        <v>77</v>
      </c>
      <c r="F32" s="16">
        <v>2024.08</v>
      </c>
      <c r="G32" s="30">
        <v>2024.12</v>
      </c>
      <c r="H32" s="31" t="s">
        <v>23</v>
      </c>
      <c r="I32" s="16">
        <v>4</v>
      </c>
      <c r="J32" s="42">
        <f t="shared" si="7"/>
        <v>4267.47</v>
      </c>
      <c r="K32" s="16">
        <f t="shared" si="8"/>
        <v>2885.04</v>
      </c>
      <c r="L32" s="16">
        <f t="shared" si="12"/>
        <v>1262.22</v>
      </c>
      <c r="M32" s="30">
        <v>120.21</v>
      </c>
      <c r="N32" s="16">
        <f t="shared" si="6"/>
        <v>3029.31</v>
      </c>
      <c r="O32" s="16">
        <f t="shared" si="9"/>
        <v>1923.36</v>
      </c>
      <c r="P32" s="16">
        <f t="shared" si="10"/>
        <v>1021.8</v>
      </c>
      <c r="Q32" s="16">
        <f t="shared" si="11"/>
        <v>84.15</v>
      </c>
      <c r="R32" s="16"/>
    </row>
    <row r="33" s="3" customFormat="1" ht="24" customHeight="1" spans="1:18">
      <c r="A33" s="10">
        <v>30</v>
      </c>
      <c r="B33" s="13" t="s">
        <v>75</v>
      </c>
      <c r="C33" s="20" t="s">
        <v>82</v>
      </c>
      <c r="D33" s="19" t="s">
        <v>26</v>
      </c>
      <c r="E33" s="28" t="s">
        <v>77</v>
      </c>
      <c r="F33" s="16">
        <v>2024.07</v>
      </c>
      <c r="G33" s="30">
        <v>2024.1</v>
      </c>
      <c r="H33" s="31" t="s">
        <v>23</v>
      </c>
      <c r="I33" s="16">
        <v>6</v>
      </c>
      <c r="J33" s="42">
        <f t="shared" si="7"/>
        <v>4267.47</v>
      </c>
      <c r="K33" s="16">
        <f t="shared" si="8"/>
        <v>2885.04</v>
      </c>
      <c r="L33" s="16">
        <f t="shared" si="12"/>
        <v>1262.22</v>
      </c>
      <c r="M33" s="30">
        <v>120.21</v>
      </c>
      <c r="N33" s="16">
        <f t="shared" si="6"/>
        <v>3029.31</v>
      </c>
      <c r="O33" s="16">
        <f t="shared" si="9"/>
        <v>1923.36</v>
      </c>
      <c r="P33" s="16">
        <f t="shared" si="10"/>
        <v>1021.8</v>
      </c>
      <c r="Q33" s="16">
        <f t="shared" si="11"/>
        <v>84.15</v>
      </c>
      <c r="R33" s="16"/>
    </row>
    <row r="34" s="3" customFormat="1" ht="24" customHeight="1" spans="1:18">
      <c r="A34" s="10">
        <v>31</v>
      </c>
      <c r="B34" s="13" t="s">
        <v>83</v>
      </c>
      <c r="C34" s="21" t="s">
        <v>84</v>
      </c>
      <c r="D34" s="12" t="s">
        <v>26</v>
      </c>
      <c r="E34" s="28" t="s">
        <v>77</v>
      </c>
      <c r="F34" s="32" t="s">
        <v>85</v>
      </c>
      <c r="G34" s="27">
        <v>2024.08</v>
      </c>
      <c r="H34" s="33" t="s">
        <v>23</v>
      </c>
      <c r="I34" s="21">
        <v>8</v>
      </c>
      <c r="J34" s="40">
        <f t="shared" si="7"/>
        <v>5069.4</v>
      </c>
      <c r="K34" s="21">
        <v>3427.2</v>
      </c>
      <c r="L34" s="21">
        <v>1499.4</v>
      </c>
      <c r="M34" s="21">
        <v>142.8</v>
      </c>
      <c r="N34" s="12">
        <f t="shared" si="6"/>
        <v>3598.56</v>
      </c>
      <c r="O34" s="21">
        <v>2284.8</v>
      </c>
      <c r="P34" s="21">
        <v>1213.8</v>
      </c>
      <c r="Q34" s="21">
        <v>99.96</v>
      </c>
      <c r="R34" s="12"/>
    </row>
    <row r="35" s="3" customFormat="1" ht="24" customHeight="1" spans="1:18">
      <c r="A35" s="10">
        <v>32</v>
      </c>
      <c r="B35" s="13" t="s">
        <v>86</v>
      </c>
      <c r="C35" s="21" t="s">
        <v>87</v>
      </c>
      <c r="D35" s="12" t="s">
        <v>26</v>
      </c>
      <c r="E35" s="28" t="s">
        <v>77</v>
      </c>
      <c r="F35" s="21">
        <v>2024.07</v>
      </c>
      <c r="G35" s="33">
        <v>2024.11</v>
      </c>
      <c r="H35" s="32" t="s">
        <v>23</v>
      </c>
      <c r="I35" s="21">
        <v>5</v>
      </c>
      <c r="J35" s="42">
        <f t="shared" si="7"/>
        <v>4267.47</v>
      </c>
      <c r="K35" s="16">
        <f>961.68*3</f>
        <v>2885.04</v>
      </c>
      <c r="L35" s="16">
        <f>420.74*3</f>
        <v>1262.22</v>
      </c>
      <c r="M35" s="30">
        <v>120.21</v>
      </c>
      <c r="N35" s="16">
        <f t="shared" si="6"/>
        <v>3029.31</v>
      </c>
      <c r="O35" s="16">
        <f>641.12*3</f>
        <v>1923.36</v>
      </c>
      <c r="P35" s="16">
        <f>340.6*3</f>
        <v>1021.8</v>
      </c>
      <c r="Q35" s="16">
        <f>28.05*3</f>
        <v>84.15</v>
      </c>
      <c r="R35" s="12"/>
    </row>
    <row r="36" s="3" customFormat="1" ht="24" customHeight="1" spans="1:18">
      <c r="A36" s="10">
        <v>33</v>
      </c>
      <c r="B36" s="13" t="s">
        <v>86</v>
      </c>
      <c r="C36" s="21" t="s">
        <v>88</v>
      </c>
      <c r="D36" s="12" t="s">
        <v>26</v>
      </c>
      <c r="E36" s="28" t="s">
        <v>77</v>
      </c>
      <c r="F36" s="34">
        <v>2024.1</v>
      </c>
      <c r="G36" s="33">
        <v>2024.11</v>
      </c>
      <c r="H36" s="32" t="s">
        <v>23</v>
      </c>
      <c r="I36" s="21">
        <v>5</v>
      </c>
      <c r="J36" s="42">
        <f t="shared" si="7"/>
        <v>4267.47</v>
      </c>
      <c r="K36" s="16">
        <f>961.68*3</f>
        <v>2885.04</v>
      </c>
      <c r="L36" s="16">
        <f>420.74*3</f>
        <v>1262.22</v>
      </c>
      <c r="M36" s="30">
        <v>120.21</v>
      </c>
      <c r="N36" s="16">
        <f t="shared" si="6"/>
        <v>3029.31</v>
      </c>
      <c r="O36" s="16">
        <f>641.12*3</f>
        <v>1923.36</v>
      </c>
      <c r="P36" s="16">
        <f>340.6*3</f>
        <v>1021.8</v>
      </c>
      <c r="Q36" s="16">
        <f>28.05*3</f>
        <v>84.15</v>
      </c>
      <c r="R36" s="12"/>
    </row>
  </sheetData>
  <autoFilter ref="A2:R36">
    <extLst/>
  </autoFilter>
  <mergeCells count="15">
    <mergeCell ref="A1:R1"/>
    <mergeCell ref="K2:M2"/>
    <mergeCell ref="O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R2:R3"/>
  </mergeCells>
  <pageMargins left="0.314583333333333" right="0.314583333333333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rensheju</cp:lastModifiedBy>
  <cp:revision>0</cp:revision>
  <dcterms:created xsi:type="dcterms:W3CDTF">2018-07-03T08:09:00Z</dcterms:created>
  <cp:lastPrinted>2019-12-02T09:51:00Z</cp:lastPrinted>
  <dcterms:modified xsi:type="dcterms:W3CDTF">2025-05-19T10:16:26Z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67A6722E5AC4E75D7A942A68D11F3DFB</vt:lpwstr>
  </property>
  <property fmtid="{D5CDD505-2E9C-101B-9397-08002B2CF9AE}" pid="4" name="commondata">
    <vt:lpwstr>eyJoZGlkIjoiYjBmZWEzNGU5MTc0MTczYzQ5NWE1NmRhZjY2NDljYTUifQ==</vt:lpwstr>
  </property>
</Properties>
</file>