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<sst xmlns="http://schemas.openxmlformats.org/spreadsheetml/2006/main" count="207" uniqueCount="114">
  <si>
    <t>附件</t>
  </si>
  <si>
    <t xml:space="preserve">2026年一季度市直企业吸纳就业社会保险补贴明细表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</si>
  <si>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</si>
  <si>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单位名称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</si>
  <si>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</si>
  <si>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</si>
  <si>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身份证号</t>
    </r>
  </si>
  <si>
    <r>
      <rPr>
        <sz val="10"/>
        <rFont val="黑体"/>
        <charset val="134"/>
      </rPr>
      <t>人员类别</t>
    </r>
  </si>
  <si>
    <r>
      <rPr>
        <sz val="10"/>
        <rFont val="黑体"/>
        <charset val="134"/>
      </rPr>
      <t>就业时间</t>
    </r>
  </si>
  <si>
    <r>
      <rPr>
        <sz val="10"/>
        <rFont val="黑体"/>
        <charset val="134"/>
      </rPr>
      <t>补贴起始月份</t>
    </r>
  </si>
  <si>
    <r>
      <rPr>
        <sz val="10"/>
        <rFont val="黑体"/>
        <charset val="134"/>
      </rPr>
      <t>补贴申报月数</t>
    </r>
  </si>
  <si>
    <t>累计补贴月数</t>
  </si>
  <si>
    <r>
      <rPr>
        <sz val="10"/>
        <rFont val="黑体"/>
        <charset val="134"/>
      </rPr>
      <t>已缴纳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社保费</t>
    </r>
  </si>
  <si>
    <t>应补贴
社保费</t>
  </si>
  <si>
    <r>
      <rPr>
        <sz val="10"/>
        <rFont val="黑体"/>
        <charset val="134"/>
      </rPr>
      <t>备注</t>
    </r>
  </si>
  <si>
    <r>
      <rPr>
        <sz val="9"/>
        <rFont val="黑体"/>
        <charset val="134"/>
      </rPr>
      <t>养老</t>
    </r>
    <r>
      <rPr>
        <sz val="8"/>
        <rFont val="黑体"/>
        <charset val="134"/>
      </rPr>
      <t>（</t>
    </r>
    <r>
      <rPr>
        <sz val="8"/>
        <rFont val="Times New Roman"/>
        <charset val="134"/>
      </rPr>
      <t>24%</t>
    </r>
    <r>
      <rPr>
        <sz val="8"/>
        <rFont val="黑体"/>
        <charset val="134"/>
      </rPr>
      <t>）</t>
    </r>
  </si>
  <si>
    <r>
      <rPr>
        <sz val="9"/>
        <rFont val="黑体"/>
        <charset val="134"/>
      </rPr>
      <t>医疗（</t>
    </r>
    <r>
      <rPr>
        <sz val="9"/>
        <rFont val="Times New Roman"/>
        <charset val="134"/>
      </rPr>
      <t>10.5%</t>
    </r>
    <r>
      <rPr>
        <sz val="9"/>
        <rFont val="黑体"/>
        <charset val="134"/>
      </rPr>
      <t>）</t>
    </r>
  </si>
  <si>
    <r>
      <rPr>
        <sz val="9"/>
        <rFont val="黑体"/>
        <charset val="134"/>
      </rPr>
      <t>失业（</t>
    </r>
    <r>
      <rPr>
        <sz val="9"/>
        <rFont val="Times New Roman"/>
        <charset val="134"/>
      </rPr>
      <t>1%</t>
    </r>
    <r>
      <rPr>
        <sz val="9"/>
        <rFont val="黑体"/>
        <charset val="134"/>
      </rPr>
      <t>）</t>
    </r>
    <r>
      <rPr>
        <sz val="9"/>
        <rFont val="Times New Roman"/>
        <charset val="134"/>
      </rPr>
      <t xml:space="preserve"></t>
    </r>
  </si>
  <si>
    <r>
      <rPr>
        <sz val="9"/>
        <rFont val="黑体"/>
        <charset val="134"/>
      </rPr>
      <t>养老（</t>
    </r>
    <r>
      <rPr>
        <sz val="9"/>
        <rFont val="Times New Roman"/>
        <charset val="134"/>
      </rPr>
      <t>16%</t>
    </r>
    <r>
      <rPr>
        <sz val="9"/>
        <rFont val="黑体"/>
        <charset val="134"/>
      </rPr>
      <t>）</t>
    </r>
    <r>
      <rPr>
        <sz val="9"/>
        <rFont val="Times New Roman"/>
        <charset val="134"/>
      </rPr>
      <t xml:space="preserve"></t>
    </r>
  </si>
  <si>
    <r>
      <rPr>
        <sz val="9"/>
        <rFont val="黑体"/>
        <charset val="134"/>
      </rPr>
      <t>医疗（</t>
    </r>
    <r>
      <rPr>
        <sz val="9"/>
        <rFont val="Times New Roman"/>
        <charset val="134"/>
      </rPr>
      <t>8.5%</t>
    </r>
    <r>
      <rPr>
        <sz val="9"/>
        <rFont val="黑体"/>
        <charset val="134"/>
      </rPr>
      <t>）</t>
    </r>
  </si>
  <si>
    <r>
      <rPr>
        <sz val="9"/>
        <rFont val="黑体"/>
        <charset val="134"/>
      </rPr>
      <t>失业（</t>
    </r>
    <r>
      <rPr>
        <sz val="9"/>
        <rFont val="Times New Roman"/>
        <charset val="134"/>
      </rPr>
      <t>0.7%</t>
    </r>
    <r>
      <rPr>
        <sz val="9"/>
        <rFont val="黑体"/>
        <charset val="134"/>
      </rPr>
      <t>）</t>
    </r>
    <r>
      <rPr>
        <sz val="9"/>
        <rFont val="Times New Roman"/>
        <charset val="134"/>
      </rPr>
      <t xml:space="preserve"></t>
    </r>
  </si>
  <si>
    <r>
      <rPr>
        <sz val="10"/>
        <rFont val="仿宋_GB2312"/>
        <charset val="134"/>
      </rPr>
      <t>湖北天化麻业股份有限公司</t>
    </r>
  </si>
  <si>
    <r>
      <rPr>
        <sz val="10"/>
        <rFont val="仿宋_GB2312"/>
        <charset val="134"/>
      </rPr>
      <t>蔡伦伟</t>
    </r>
  </si>
  <si>
    <r>
      <rPr>
        <sz val="10"/>
        <rFont val="仿宋_GB2312"/>
        <charset val="134"/>
      </rPr>
      <t>男</t>
    </r>
  </si>
  <si>
    <t>422301****0911</t>
  </si>
  <si>
    <r>
      <rPr>
        <sz val="10"/>
        <rFont val="仿宋_GB2312"/>
        <charset val="134"/>
      </rPr>
      <t>大龄就业困难人员</t>
    </r>
  </si>
  <si>
    <t>2026.1-2</t>
  </si>
  <si>
    <r>
      <rPr>
        <sz val="10"/>
        <rFont val="仿宋_GB2312"/>
        <charset val="134"/>
      </rPr>
      <t>高娟</t>
    </r>
  </si>
  <si>
    <r>
      <rPr>
        <sz val="10"/>
        <rFont val="仿宋_GB2312"/>
        <charset val="134"/>
      </rPr>
      <t>女</t>
    </r>
  </si>
  <si>
    <t>422301****056X</t>
  </si>
  <si>
    <t>2026.1-3</t>
  </si>
  <si>
    <r>
      <rPr>
        <sz val="10"/>
        <rFont val="仿宋_GB2312"/>
        <charset val="134"/>
      </rPr>
      <t>周双凌</t>
    </r>
  </si>
  <si>
    <t>422301****1551</t>
  </si>
  <si>
    <r>
      <rPr>
        <sz val="10"/>
        <rFont val="仿宋_GB2312"/>
        <charset val="134"/>
      </rPr>
      <t>徐邦桥</t>
    </r>
  </si>
  <si>
    <t>422301****0016</t>
  </si>
  <si>
    <r>
      <rPr>
        <sz val="10"/>
        <rFont val="仿宋_GB2312"/>
        <charset val="134"/>
      </rPr>
      <t>袁志云</t>
    </r>
  </si>
  <si>
    <t>421202****4726</t>
  </si>
  <si>
    <r>
      <rPr>
        <sz val="10"/>
        <rFont val="仿宋_GB2312"/>
        <charset val="134"/>
      </rPr>
      <t>扣减</t>
    </r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年四季度</t>
    </r>
    <r>
      <rPr>
        <sz val="10"/>
        <rFont val="Times New Roman"/>
        <charset val="134"/>
      </rPr>
      <t>4288.04</t>
    </r>
    <r>
      <rPr>
        <sz val="10"/>
        <rFont val="仿宋_GB2312"/>
        <charset val="134"/>
      </rPr>
      <t>元（朱友平退</t>
    </r>
    <r>
      <rPr>
        <sz val="10"/>
        <rFont val="Times New Roman"/>
        <charset val="134"/>
      </rPr>
      <t>11-12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2144.02</t>
    </r>
    <r>
      <rPr>
        <sz val="10"/>
        <rFont val="仿宋_GB2312"/>
        <charset val="134"/>
      </rPr>
      <t>元、周道敏退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1072.01</t>
    </r>
    <r>
      <rPr>
        <sz val="10"/>
        <rFont val="仿宋_GB2312"/>
        <charset val="134"/>
      </rPr>
      <t>元、谢海燕退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1072.01</t>
    </r>
    <r>
      <rPr>
        <sz val="10"/>
        <rFont val="仿宋_GB2312"/>
        <charset val="134"/>
      </rPr>
      <t>元）</t>
    </r>
  </si>
  <si>
    <r>
      <rPr>
        <sz val="10"/>
        <rFont val="仿宋_GB2312"/>
        <charset val="134"/>
      </rPr>
      <t>程爱菊</t>
    </r>
  </si>
  <si>
    <t>420222****3227</t>
  </si>
  <si>
    <t>2026.3-3</t>
  </si>
  <si>
    <r>
      <rPr>
        <sz val="10"/>
        <rFont val="仿宋_GB2312"/>
        <charset val="134"/>
      </rPr>
      <t>湖北敏鑫家政有限公司</t>
    </r>
  </si>
  <si>
    <r>
      <rPr>
        <sz val="10"/>
        <rFont val="仿宋_GB2312"/>
        <charset val="134"/>
      </rPr>
      <t>魏玲</t>
    </r>
  </si>
  <si>
    <t>422301****0526</t>
  </si>
  <si>
    <t>2024.05</t>
  </si>
  <si>
    <r>
      <rPr>
        <sz val="10"/>
        <rFont val="仿宋_GB2312"/>
        <charset val="134"/>
      </rPr>
      <t>朱桔红</t>
    </r>
  </si>
  <si>
    <t>422301****6229</t>
  </si>
  <si>
    <t>2025.02</t>
  </si>
  <si>
    <t>2026.1-1</t>
  </si>
  <si>
    <r>
      <rPr>
        <sz val="10"/>
        <rFont val="仿宋_GB2312"/>
        <charset val="134"/>
      </rPr>
      <t>陈魏黎</t>
    </r>
  </si>
  <si>
    <t>422301****0561</t>
  </si>
  <si>
    <t>2024.11</t>
  </si>
  <si>
    <r>
      <rPr>
        <sz val="10"/>
        <rFont val="仿宋_GB2312"/>
        <charset val="134"/>
      </rPr>
      <t>刘芳</t>
    </r>
  </si>
  <si>
    <t>422301****2969</t>
  </si>
  <si>
    <t>2026.01</t>
  </si>
  <si>
    <t>2026.02</t>
  </si>
  <si>
    <t>2026.2-3</t>
  </si>
  <si>
    <r>
      <rPr>
        <sz val="10"/>
        <rFont val="仿宋_GB2312"/>
        <charset val="134"/>
      </rPr>
      <t>咸宁市精益职业技术学校</t>
    </r>
  </si>
  <si>
    <r>
      <rPr>
        <sz val="10"/>
        <rFont val="仿宋_GB2312"/>
        <charset val="134"/>
      </rPr>
      <t>涂望林</t>
    </r>
  </si>
  <si>
    <t>422301****0926</t>
  </si>
  <si>
    <t>2023.01</t>
  </si>
  <si>
    <r>
      <rPr>
        <sz val="10"/>
        <rFont val="仿宋_GB2312"/>
        <charset val="134"/>
      </rPr>
      <t>沈敏慧</t>
    </r>
  </si>
  <si>
    <t>422301****122X</t>
  </si>
  <si>
    <t>2023.09</t>
  </si>
  <si>
    <r>
      <rPr>
        <sz val="10"/>
        <rFont val="仿宋_GB2312"/>
        <charset val="134"/>
      </rPr>
      <t>武汉华扬天乐生物科技有限公司</t>
    </r>
  </si>
  <si>
    <r>
      <rPr>
        <sz val="10"/>
        <rFont val="仿宋_GB2312"/>
        <charset val="134"/>
      </rPr>
      <t>杨群燕</t>
    </r>
  </si>
  <si>
    <t>450881****1185</t>
  </si>
  <si>
    <r>
      <rPr>
        <sz val="10"/>
        <rFont val="仿宋_GB2312"/>
        <charset val="134"/>
      </rPr>
      <t>失地农民</t>
    </r>
  </si>
  <si>
    <t>2023.04</t>
  </si>
  <si>
    <r>
      <rPr>
        <sz val="10"/>
        <rFont val="仿宋_GB2312"/>
        <charset val="134"/>
      </rPr>
      <t>湖北迪盛热力科技有限公司</t>
    </r>
  </si>
  <si>
    <r>
      <rPr>
        <sz val="10"/>
        <rFont val="仿宋_GB2312"/>
        <charset val="134"/>
      </rPr>
      <t>袁方勇</t>
    </r>
  </si>
  <si>
    <t>422301****0054</t>
  </si>
  <si>
    <t>2023.10</t>
  </si>
  <si>
    <r>
      <rPr>
        <sz val="10"/>
        <rFont val="仿宋_GB2312"/>
        <charset val="134"/>
      </rPr>
      <t>程水秀</t>
    </r>
  </si>
  <si>
    <t>422301****0546</t>
  </si>
  <si>
    <r>
      <rPr>
        <sz val="10"/>
        <rFont val="仿宋_GB2312"/>
        <charset val="134"/>
      </rPr>
      <t>湖北诚盛企业管理有限公司</t>
    </r>
  </si>
  <si>
    <r>
      <rPr>
        <sz val="10"/>
        <rFont val="仿宋_GB2312"/>
        <charset val="134"/>
      </rPr>
      <t>吴菲</t>
    </r>
  </si>
  <si>
    <t>421202****474X</t>
  </si>
  <si>
    <r>
      <rPr>
        <sz val="10"/>
        <rFont val="仿宋_GB2312"/>
        <charset val="134"/>
      </rPr>
      <t>毕业一年未就业高校毕业生</t>
    </r>
  </si>
  <si>
    <r>
      <rPr>
        <sz val="10"/>
        <rFont val="仿宋_GB2312"/>
        <charset val="134"/>
      </rPr>
      <t>咸宁市恒安物业服务有限公司</t>
    </r>
  </si>
  <si>
    <r>
      <rPr>
        <sz val="10"/>
        <rFont val="仿宋_GB2312"/>
        <charset val="134"/>
      </rPr>
      <t>饶世平</t>
    </r>
  </si>
  <si>
    <t>422301****1297</t>
  </si>
  <si>
    <r>
      <rPr>
        <sz val="10"/>
        <rFont val="仿宋_GB2312"/>
        <charset val="134"/>
      </rPr>
      <t>残疾人</t>
    </r>
  </si>
  <si>
    <t>2025.04</t>
  </si>
  <si>
    <r>
      <rPr>
        <sz val="10"/>
        <rFont val="仿宋_GB2312"/>
        <charset val="134"/>
      </rPr>
      <t>补</t>
    </r>
    <r>
      <rPr>
        <sz val="10"/>
        <rFont val="Times New Roman"/>
        <charset val="134"/>
      </rPr>
      <t>2025.4-12</t>
    </r>
    <r>
      <rPr>
        <sz val="10"/>
        <rFont val="仿宋_GB2312"/>
        <charset val="134"/>
      </rPr>
      <t>月医保</t>
    </r>
    <r>
      <rPr>
        <sz val="10"/>
        <rFont val="Times New Roman"/>
        <charset val="134"/>
      </rPr>
      <t>3191.34</t>
    </r>
    <r>
      <rPr>
        <sz val="10"/>
        <rFont val="仿宋_GB2312"/>
        <charset val="134"/>
      </rPr>
      <t>元</t>
    </r>
  </si>
  <si>
    <r>
      <rPr>
        <sz val="10"/>
        <rFont val="仿宋_GB2312"/>
        <charset val="134"/>
      </rPr>
      <t>湖北迪奥机械有限公司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</si>
  <si>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李红梅</t>
    </r>
  </si>
  <si>
    <t>430703****6084</t>
  </si>
  <si>
    <t>2025.09</t>
  </si>
  <si>
    <r>
      <rPr>
        <sz val="10"/>
        <rFont val="仿宋_GB2312"/>
        <charset val="134"/>
      </rPr>
      <t>罗峰</t>
    </r>
  </si>
  <si>
    <t>422326****0052</t>
  </si>
  <si>
    <r>
      <rPr>
        <sz val="10"/>
        <rFont val="仿宋_GB2312"/>
        <charset val="134"/>
      </rPr>
      <t>毕业一年以上未就业高校毕业生</t>
    </r>
  </si>
  <si>
    <t>6</t>
  </si>
  <si>
    <r>
      <rPr>
        <sz val="10"/>
        <rFont val="仿宋_GB2312"/>
        <charset val="134"/>
      </rPr>
      <t>咸宁市君爱家政服务有限公司</t>
    </r>
  </si>
  <si>
    <r>
      <rPr>
        <sz val="10"/>
        <rFont val="仿宋_GB2312"/>
        <charset val="134"/>
      </rPr>
      <t>周腊珍</t>
    </r>
  </si>
  <si>
    <t>422301****2780</t>
  </si>
  <si>
    <r>
      <rPr>
        <sz val="10"/>
        <rFont val="仿宋_GB2312"/>
        <charset val="134"/>
      </rPr>
      <t>咸宁市一恒物业有限公司</t>
    </r>
  </si>
  <si>
    <r>
      <rPr>
        <sz val="10"/>
        <rFont val="仿宋_GB2312"/>
        <charset val="134"/>
      </rPr>
      <t>刘晓敏</t>
    </r>
  </si>
  <si>
    <t>422301****5764</t>
  </si>
  <si>
    <r>
      <rPr>
        <sz val="10"/>
        <rFont val="仿宋_GB2312"/>
        <charset val="134"/>
      </rPr>
      <t>宋景双</t>
    </r>
  </si>
  <si>
    <t>430426****9475</t>
  </si>
  <si>
    <r>
      <rPr>
        <sz val="10"/>
        <rFont val="仿宋_GB2312"/>
        <charset val="134"/>
      </rPr>
      <t>黄红霞</t>
    </r>
  </si>
  <si>
    <t>422301****0527</t>
  </si>
  <si>
    <t>2026.3</t>
  </si>
  <si>
    <r>
      <rPr>
        <sz val="10"/>
        <rFont val="仿宋_GB2312"/>
        <charset val="134"/>
      </rPr>
      <t>湖北简税财务管理有限公司</t>
    </r>
  </si>
  <si>
    <r>
      <rPr>
        <sz val="10"/>
        <rFont val="仿宋_GB2312"/>
        <charset val="134"/>
      </rPr>
      <t>高</t>
    </r>
    <r>
      <rPr>
        <sz val="10"/>
        <rFont val="方正书宋_GBK"/>
        <charset val="134"/>
      </rPr>
      <t>炆</t>
    </r>
  </si>
  <si>
    <t>421202****716X</t>
  </si>
  <si>
    <r>
      <rPr>
        <sz val="10"/>
        <rFont val="仿宋_GB2312"/>
        <charset val="134"/>
      </rPr>
      <t>毕业年度高校毕业生</t>
    </r>
  </si>
  <si>
    <t>2025.07</t>
  </si>
  <si>
    <r>
      <rPr>
        <sz val="10"/>
        <rFont val="仿宋_GB2312"/>
        <charset val="134"/>
      </rPr>
      <t>湖北冠佳科技有限公司</t>
    </r>
  </si>
  <si>
    <r>
      <rPr>
        <sz val="10"/>
        <rFont val="仿宋_GB2312"/>
        <charset val="134"/>
      </rPr>
      <t>徐炫然</t>
    </r>
  </si>
  <si>
    <t>422326****4913</t>
  </si>
  <si>
    <r>
      <rPr>
        <sz val="10"/>
        <rFont val="仿宋_GB2312"/>
        <charset val="134"/>
      </rPr>
      <t>冯伊琳</t>
    </r>
  </si>
  <si>
    <t>421202****3007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</si>
</sst>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sz val="10"/>
      <name val="黑体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仿宋_GB2312"/>
      <charset val="134"/>
    </font>
    <font>
      <sz val="9"/>
      <name val="黑体"/>
      <charset val="134"/>
    </font>
    <font>
      <sz val="10"/>
      <name val="方正书宋_GBK"/>
      <charset val="134"/>
    </font>
    <font>
      <sz val="8"/>
      <name val="黑体"/>
      <charset val="134"/>
    </font>
    <font>
      <sz val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2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3" fontId="5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43" fontId="6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3" fontId="8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tabSelected="1" workbookViewId="0">
      <pane ySplit="4" topLeftCell="A5" activePane="bottomLeft" state="frozen"/>
      <selection/>
      <selection pane="bottomLeft" activeCell="W12" sqref="W12"/>
    </sheetView>
  </sheetViews>
  <sheetFormatPr defaultColWidth="8" defaultRowHeight="14.25"/>
  <cols>
    <col min="1" max="1" width="6.375" style="3" customWidth="1"/>
    <col min="2" max="2" width="13.875" style="3" customWidth="1"/>
    <col min="3" max="3" width="7.375" style="3" customWidth="1"/>
    <col min="4" max="4" width="7.25" style="3" customWidth="1"/>
    <col min="5" max="5" width="15.25" style="4" customWidth="1"/>
    <col min="6" max="6" width="10.5" style="4" customWidth="1"/>
    <col min="7" max="7" width="6.75" style="4" customWidth="1"/>
    <col min="8" max="8" width="7.125" style="4" customWidth="1"/>
    <col min="9" max="9" width="8.375" style="4" customWidth="1"/>
    <col min="10" max="10" width="8" style="4" customWidth="1"/>
    <col min="11" max="11" width="9.125" style="4" customWidth="1"/>
    <col min="12" max="12" width="7.25" style="4" customWidth="1"/>
    <col min="13" max="13" width="8.25" style="4" customWidth="1"/>
    <col min="14" max="14" width="7.5" style="4" customWidth="1"/>
    <col min="15" max="15" width="8.875" style="4" customWidth="1"/>
    <col min="16" max="16" width="8.75" style="4" customWidth="1"/>
    <col min="17" max="17" width="8" style="4" customWidth="1"/>
    <col min="18" max="18" width="7.875" style="4" customWidth="1"/>
    <col min="19" max="19" width="9.875" style="4" customWidth="1"/>
    <col min="20" max="16384" width="8" style="3"/>
  </cols>
  <sheetData>
    <row r="1" ht="40" customHeight="1" spans="1:19">
      <c r="A1" s="5" t="s">
        <v>0</v>
      </c>
      <c r="B1" s="5"/>
    </row>
    <row r="2" ht="50" customHeight="1" spans="1:19">
      <c r="A2" s="6" t="s">
        <v>1</v>
      </c>
      <c r="B2" s="7"/>
      <c r="C2" s="8"/>
      <c r="D2" s="7"/>
      <c r="E2" s="8"/>
      <c r="F2" s="8"/>
      <c r="G2" s="7"/>
      <c r="H2" s="7"/>
      <c r="I2" s="7"/>
      <c r="J2" s="8"/>
      <c r="K2" s="7"/>
      <c r="L2" s="7"/>
      <c r="M2" s="7"/>
      <c r="N2" s="7"/>
      <c r="O2" s="7"/>
      <c r="P2" s="7"/>
      <c r="Q2" s="7"/>
      <c r="R2" s="7"/>
      <c r="S2" s="7"/>
    </row>
    <row r="3" ht="19.5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11" t="s">
        <v>9</v>
      </c>
      <c r="I3" s="13" t="s">
        <v>10</v>
      </c>
      <c r="J3" s="14" t="s">
        <v>11</v>
      </c>
      <c r="K3" s="15" t="s">
        <v>12</v>
      </c>
      <c r="L3" s="16"/>
      <c r="M3" s="17"/>
      <c r="N3" s="17"/>
      <c r="O3" s="18" t="s">
        <v>13</v>
      </c>
      <c r="P3" s="16"/>
      <c r="Q3" s="17"/>
      <c r="R3" s="19"/>
      <c r="S3" s="20" t="s">
        <v>14</v>
      </c>
    </row>
    <row r="4" ht="32.1" customHeight="1" spans="1:19">
      <c r="A4" s="21"/>
      <c r="B4" s="21"/>
      <c r="C4" s="21"/>
      <c r="D4" s="21"/>
      <c r="E4" s="22"/>
      <c r="F4" s="23"/>
      <c r="G4" s="23"/>
      <c r="H4" s="23"/>
      <c r="I4" s="24"/>
      <c r="J4" s="23"/>
      <c r="K4" s="25"/>
      <c r="L4" s="26" t="s">
        <v>15</v>
      </c>
      <c r="M4" s="26" t="s">
        <v>16</v>
      </c>
      <c r="N4" s="26" t="s">
        <v>17</v>
      </c>
      <c r="O4" s="27"/>
      <c r="P4" s="26" t="s">
        <v>18</v>
      </c>
      <c r="Q4" s="26" t="s">
        <v>19</v>
      </c>
      <c r="R4" s="26" t="s">
        <v>20</v>
      </c>
      <c r="S4" s="28"/>
    </row>
    <row r="5" ht="24" customHeight="1" spans="1:19">
      <c r="A5" s="21">
        <v>1</v>
      </c>
      <c r="B5" s="29" t="s">
        <v>21</v>
      </c>
      <c r="C5" s="30" t="s">
        <v>22</v>
      </c>
      <c r="D5" s="30" t="s">
        <v>23</v>
      </c>
      <c r="E5" s="30" t="s">
        <v>24</v>
      </c>
      <c r="F5" s="30" t="s">
        <v>25</v>
      </c>
      <c r="G5" s="31">
        <v>2023.03</v>
      </c>
      <c r="H5" s="31">
        <v>2023.03</v>
      </c>
      <c r="I5" s="32" t="s">
        <v>26</v>
      </c>
      <c r="J5" s="30">
        <v>36</v>
      </c>
      <c r="K5" s="30">
        <f>SUM(L5:N5)</f>
        <v>3020.34</v>
      </c>
      <c r="L5" s="30">
        <v>2041.92</v>
      </c>
      <c r="M5" s="30">
        <v>893.34</v>
      </c>
      <c r="N5" s="30">
        <v>85.08</v>
      </c>
      <c r="O5" s="30">
        <f>SUM(P5:R5)</f>
        <v>2144.02</v>
      </c>
      <c r="P5" s="30">
        <v>1361.28</v>
      </c>
      <c r="Q5" s="30">
        <v>723.18</v>
      </c>
      <c r="R5" s="30">
        <v>59.56</v>
      </c>
      <c r="S5" s="30"/>
    </row>
    <row r="6" ht="24" customHeight="1" spans="1:19">
      <c r="A6" s="21">
        <v>2</v>
      </c>
      <c r="B6" s="29" t="s">
        <v>21</v>
      </c>
      <c r="C6" s="30" t="s">
        <v>27</v>
      </c>
      <c r="D6" s="30" t="s">
        <v>28</v>
      </c>
      <c r="E6" s="30" t="s">
        <v>29</v>
      </c>
      <c r="F6" s="30" t="s">
        <v>25</v>
      </c>
      <c r="G6" s="31">
        <v>2023.05</v>
      </c>
      <c r="H6" s="31">
        <v>2023.07</v>
      </c>
      <c r="I6" s="32" t="s">
        <v>30</v>
      </c>
      <c r="J6" s="30">
        <v>33</v>
      </c>
      <c r="K6" s="30">
        <f t="shared" ref="K6:K30" si="0">SUM(L6:N6)</f>
        <v>4530.51</v>
      </c>
      <c r="L6" s="30">
        <v>3062.88</v>
      </c>
      <c r="M6" s="30">
        <v>1340.01</v>
      </c>
      <c r="N6" s="30">
        <v>127.62</v>
      </c>
      <c r="O6" s="30">
        <f t="shared" ref="O6:O30" si="1">SUM(P6:R6)</f>
        <v>3216.03</v>
      </c>
      <c r="P6" s="30">
        <v>2041.92</v>
      </c>
      <c r="Q6" s="30">
        <v>1084.77</v>
      </c>
      <c r="R6" s="30">
        <v>89.34</v>
      </c>
      <c r="S6" s="30"/>
    </row>
    <row r="7" ht="24" customHeight="1" spans="1:19">
      <c r="A7" s="21">
        <v>3</v>
      </c>
      <c r="B7" s="29" t="s">
        <v>21</v>
      </c>
      <c r="C7" s="30" t="s">
        <v>31</v>
      </c>
      <c r="D7" s="30" t="s">
        <v>23</v>
      </c>
      <c r="E7" s="30" t="s">
        <v>32</v>
      </c>
      <c r="F7" s="30" t="s">
        <v>25</v>
      </c>
      <c r="G7" s="31">
        <v>2023.1</v>
      </c>
      <c r="H7" s="31">
        <v>2023.1</v>
      </c>
      <c r="I7" s="32" t="s">
        <v>30</v>
      </c>
      <c r="J7" s="30">
        <v>30</v>
      </c>
      <c r="K7" s="30">
        <f t="shared" si="0"/>
        <v>4530.51</v>
      </c>
      <c r="L7" s="30">
        <v>3062.88</v>
      </c>
      <c r="M7" s="30">
        <v>1340.01</v>
      </c>
      <c r="N7" s="30">
        <v>127.62</v>
      </c>
      <c r="O7" s="30">
        <f t="shared" si="1"/>
        <v>3216.03</v>
      </c>
      <c r="P7" s="30">
        <v>2041.92</v>
      </c>
      <c r="Q7" s="30">
        <v>1084.77</v>
      </c>
      <c r="R7" s="30">
        <v>89.34</v>
      </c>
      <c r="S7" s="30"/>
    </row>
    <row r="8" ht="24" customHeight="1" spans="1:19">
      <c r="A8" s="21">
        <v>4</v>
      </c>
      <c r="B8" s="29" t="s">
        <v>21</v>
      </c>
      <c r="C8" s="30" t="s">
        <v>33</v>
      </c>
      <c r="D8" s="30" t="s">
        <v>23</v>
      </c>
      <c r="E8" s="30" t="s">
        <v>34</v>
      </c>
      <c r="F8" s="30" t="s">
        <v>25</v>
      </c>
      <c r="G8" s="31">
        <v>2024.04</v>
      </c>
      <c r="H8" s="31">
        <v>2024.04</v>
      </c>
      <c r="I8" s="32" t="s">
        <v>30</v>
      </c>
      <c r="J8" s="30">
        <v>24</v>
      </c>
      <c r="K8" s="30">
        <f t="shared" si="0"/>
        <v>4530.51</v>
      </c>
      <c r="L8" s="30">
        <v>3062.88</v>
      </c>
      <c r="M8" s="30">
        <v>1340.01</v>
      </c>
      <c r="N8" s="30">
        <v>127.62</v>
      </c>
      <c r="O8" s="30">
        <f t="shared" si="1"/>
        <v>3216.03</v>
      </c>
      <c r="P8" s="30">
        <v>2041.92</v>
      </c>
      <c r="Q8" s="30">
        <v>1084.77</v>
      </c>
      <c r="R8" s="30">
        <v>89.34</v>
      </c>
      <c r="S8" s="30"/>
    </row>
    <row r="9" ht="24" customHeight="1" spans="1:19">
      <c r="A9" s="21">
        <v>5</v>
      </c>
      <c r="B9" s="29" t="s">
        <v>21</v>
      </c>
      <c r="C9" s="30" t="s">
        <v>35</v>
      </c>
      <c r="D9" s="30" t="s">
        <v>28</v>
      </c>
      <c r="E9" s="30" t="s">
        <v>36</v>
      </c>
      <c r="F9" s="30" t="s">
        <v>25</v>
      </c>
      <c r="G9" s="31">
        <v>2025.07</v>
      </c>
      <c r="H9" s="31">
        <v>2025.07</v>
      </c>
      <c r="I9" s="32" t="s">
        <v>30</v>
      </c>
      <c r="J9" s="30">
        <v>9</v>
      </c>
      <c r="K9" s="30">
        <f t="shared" si="0"/>
        <v>4530.51</v>
      </c>
      <c r="L9" s="30">
        <v>3062.88</v>
      </c>
      <c r="M9" s="30">
        <v>1340.01</v>
      </c>
      <c r="N9" s="30">
        <v>127.62</v>
      </c>
      <c r="O9" s="30">
        <v>0</v>
      </c>
      <c r="P9" s="30">
        <v>2041.92</v>
      </c>
      <c r="Q9" s="30">
        <v>1084.77</v>
      </c>
      <c r="R9" s="30">
        <v>89.34</v>
      </c>
      <c r="S9" s="33" t="s">
        <v>37</v>
      </c>
    </row>
    <row r="10" ht="24" customHeight="1" spans="1:19">
      <c r="A10" s="21">
        <v>6</v>
      </c>
      <c r="B10" s="29" t="s">
        <v>21</v>
      </c>
      <c r="C10" s="30" t="s">
        <v>38</v>
      </c>
      <c r="D10" s="30" t="s">
        <v>28</v>
      </c>
      <c r="E10" s="30" t="s">
        <v>39</v>
      </c>
      <c r="F10" s="30" t="s">
        <v>25</v>
      </c>
      <c r="G10" s="31">
        <v>2026.03</v>
      </c>
      <c r="H10" s="31">
        <v>2026.03</v>
      </c>
      <c r="I10" s="32" t="s">
        <v>40</v>
      </c>
      <c r="J10" s="30">
        <v>1</v>
      </c>
      <c r="K10" s="30">
        <f t="shared" si="0"/>
        <v>1510.17</v>
      </c>
      <c r="L10" s="30">
        <v>1020.96</v>
      </c>
      <c r="M10" s="30">
        <v>446.67</v>
      </c>
      <c r="N10" s="30">
        <v>42.54</v>
      </c>
      <c r="O10" s="30">
        <v>0</v>
      </c>
      <c r="P10" s="30">
        <v>680.64</v>
      </c>
      <c r="Q10" s="30">
        <v>361.59</v>
      </c>
      <c r="R10" s="30">
        <v>29.78</v>
      </c>
      <c r="S10" s="34"/>
    </row>
    <row r="11" ht="24" customHeight="1" spans="1:19">
      <c r="A11" s="21">
        <v>7</v>
      </c>
      <c r="B11" s="29" t="s">
        <v>41</v>
      </c>
      <c r="C11" s="30" t="s">
        <v>42</v>
      </c>
      <c r="D11" s="30" t="s">
        <v>28</v>
      </c>
      <c r="E11" s="32" t="s">
        <v>43</v>
      </c>
      <c r="F11" s="32" t="s">
        <v>25</v>
      </c>
      <c r="G11" s="32" t="s">
        <v>44</v>
      </c>
      <c r="H11" s="32" t="s">
        <v>44</v>
      </c>
      <c r="I11" s="32" t="s">
        <v>30</v>
      </c>
      <c r="J11" s="30">
        <v>23</v>
      </c>
      <c r="K11" s="30">
        <f t="shared" si="0"/>
        <v>4530.51</v>
      </c>
      <c r="L11" s="30">
        <v>3062.88</v>
      </c>
      <c r="M11" s="35">
        <v>1340.01</v>
      </c>
      <c r="N11" s="30">
        <v>127.62</v>
      </c>
      <c r="O11" s="30">
        <f t="shared" si="1"/>
        <v>3216.03</v>
      </c>
      <c r="P11" s="30">
        <v>2041.92</v>
      </c>
      <c r="Q11" s="35">
        <v>1084.77</v>
      </c>
      <c r="R11" s="30">
        <v>89.34</v>
      </c>
      <c r="S11" s="30"/>
    </row>
    <row r="12" ht="24" customHeight="1" spans="1:19">
      <c r="A12" s="21">
        <v>8</v>
      </c>
      <c r="B12" s="29" t="s">
        <v>41</v>
      </c>
      <c r="C12" s="30" t="s">
        <v>45</v>
      </c>
      <c r="D12" s="30" t="s">
        <v>28</v>
      </c>
      <c r="E12" s="32" t="s">
        <v>46</v>
      </c>
      <c r="F12" s="32" t="s">
        <v>25</v>
      </c>
      <c r="G12" s="32" t="s">
        <v>47</v>
      </c>
      <c r="H12" s="32" t="s">
        <v>47</v>
      </c>
      <c r="I12" s="32" t="s">
        <v>48</v>
      </c>
      <c r="J12" s="30">
        <v>12</v>
      </c>
      <c r="K12" s="30">
        <f t="shared" si="0"/>
        <v>1510.17</v>
      </c>
      <c r="L12" s="30">
        <v>1020.96</v>
      </c>
      <c r="M12" s="35">
        <v>446.67</v>
      </c>
      <c r="N12" s="30">
        <v>42.54</v>
      </c>
      <c r="O12" s="30">
        <f t="shared" si="1"/>
        <v>1072.01</v>
      </c>
      <c r="P12" s="30">
        <v>680.64</v>
      </c>
      <c r="Q12" s="35">
        <v>361.59</v>
      </c>
      <c r="R12" s="30">
        <v>29.78</v>
      </c>
      <c r="S12" s="30"/>
    </row>
    <row r="13" ht="24" customHeight="1" spans="1:19">
      <c r="A13" s="21">
        <v>9</v>
      </c>
      <c r="B13" s="29" t="s">
        <v>41</v>
      </c>
      <c r="C13" s="30" t="s">
        <v>49</v>
      </c>
      <c r="D13" s="30" t="s">
        <v>28</v>
      </c>
      <c r="E13" s="30" t="s">
        <v>50</v>
      </c>
      <c r="F13" s="32" t="s">
        <v>25</v>
      </c>
      <c r="G13" s="32" t="s">
        <v>51</v>
      </c>
      <c r="H13" s="32" t="s">
        <v>51</v>
      </c>
      <c r="I13" s="32" t="s">
        <v>30</v>
      </c>
      <c r="J13" s="30">
        <v>17</v>
      </c>
      <c r="K13" s="30">
        <f t="shared" si="0"/>
        <v>4530.51</v>
      </c>
      <c r="L13" s="30">
        <v>3062.88</v>
      </c>
      <c r="M13" s="35">
        <v>1340.01</v>
      </c>
      <c r="N13" s="30">
        <v>127.62</v>
      </c>
      <c r="O13" s="30">
        <f t="shared" si="1"/>
        <v>3216.03</v>
      </c>
      <c r="P13" s="30">
        <v>2041.92</v>
      </c>
      <c r="Q13" s="35">
        <v>1084.77</v>
      </c>
      <c r="R13" s="30">
        <v>89.34</v>
      </c>
      <c r="S13" s="30"/>
    </row>
    <row r="14" ht="24" customHeight="1" spans="1:19">
      <c r="A14" s="21">
        <v>10</v>
      </c>
      <c r="B14" s="29" t="s">
        <v>41</v>
      </c>
      <c r="C14" s="30" t="s">
        <v>52</v>
      </c>
      <c r="D14" s="30" t="s">
        <v>28</v>
      </c>
      <c r="E14" s="30" t="s">
        <v>53</v>
      </c>
      <c r="F14" s="32" t="s">
        <v>25</v>
      </c>
      <c r="G14" s="32" t="s">
        <v>54</v>
      </c>
      <c r="H14" s="32" t="s">
        <v>55</v>
      </c>
      <c r="I14" s="32" t="s">
        <v>56</v>
      </c>
      <c r="J14" s="30">
        <v>2</v>
      </c>
      <c r="K14" s="30">
        <f t="shared" si="0"/>
        <v>3020.34</v>
      </c>
      <c r="L14" s="30">
        <v>2041.92</v>
      </c>
      <c r="M14" s="35">
        <v>893.34</v>
      </c>
      <c r="N14" s="30">
        <v>85.08</v>
      </c>
      <c r="O14" s="30">
        <f t="shared" si="1"/>
        <v>2144.02</v>
      </c>
      <c r="P14" s="30">
        <v>1361.28</v>
      </c>
      <c r="Q14" s="35">
        <v>723.18</v>
      </c>
      <c r="R14" s="30">
        <v>59.56</v>
      </c>
      <c r="S14" s="30"/>
    </row>
    <row r="15" ht="24" customHeight="1" spans="1:19">
      <c r="A15" s="21">
        <v>11</v>
      </c>
      <c r="B15" s="29" t="s">
        <v>57</v>
      </c>
      <c r="C15" s="36" t="s">
        <v>58</v>
      </c>
      <c r="D15" s="36" t="s">
        <v>28</v>
      </c>
      <c r="E15" s="32" t="s">
        <v>59</v>
      </c>
      <c r="F15" s="32" t="s">
        <v>25</v>
      </c>
      <c r="G15" s="32" t="s">
        <v>60</v>
      </c>
      <c r="H15" s="32" t="s">
        <v>60</v>
      </c>
      <c r="I15" s="32" t="s">
        <v>30</v>
      </c>
      <c r="J15" s="36">
        <v>39</v>
      </c>
      <c r="K15" s="30">
        <f t="shared" si="0"/>
        <v>7619.01</v>
      </c>
      <c r="L15" s="36">
        <v>5150.88</v>
      </c>
      <c r="M15" s="36">
        <v>2253.51</v>
      </c>
      <c r="N15" s="36">
        <v>214.62</v>
      </c>
      <c r="O15" s="30">
        <f t="shared" si="1"/>
        <v>5408.43</v>
      </c>
      <c r="P15" s="36">
        <v>3433.92</v>
      </c>
      <c r="Q15" s="36">
        <v>1824.27</v>
      </c>
      <c r="R15" s="36">
        <v>150.24</v>
      </c>
      <c r="S15" s="36"/>
    </row>
    <row r="16" ht="24" customHeight="1" spans="1:19">
      <c r="A16" s="21">
        <v>12</v>
      </c>
      <c r="B16" s="29" t="s">
        <v>57</v>
      </c>
      <c r="C16" s="36" t="s">
        <v>61</v>
      </c>
      <c r="D16" s="36" t="s">
        <v>28</v>
      </c>
      <c r="E16" s="32" t="s">
        <v>62</v>
      </c>
      <c r="F16" s="32" t="s">
        <v>25</v>
      </c>
      <c r="G16" s="32" t="s">
        <v>63</v>
      </c>
      <c r="H16" s="32" t="s">
        <v>63</v>
      </c>
      <c r="I16" s="32" t="s">
        <v>30</v>
      </c>
      <c r="J16" s="36">
        <v>31</v>
      </c>
      <c r="K16" s="30">
        <f t="shared" si="0"/>
        <v>4570.98</v>
      </c>
      <c r="L16" s="36">
        <v>3090.24</v>
      </c>
      <c r="M16" s="35">
        <v>1351.98</v>
      </c>
      <c r="N16" s="36">
        <v>128.76</v>
      </c>
      <c r="O16" s="30">
        <f t="shared" si="1"/>
        <v>3244.74</v>
      </c>
      <c r="P16" s="36">
        <v>2060.16</v>
      </c>
      <c r="Q16" s="35">
        <v>1094.46</v>
      </c>
      <c r="R16" s="36">
        <v>90.12</v>
      </c>
      <c r="S16" s="36"/>
    </row>
    <row r="17" s="1" customFormat="1" ht="24" customHeight="1" spans="1:19">
      <c r="A17" s="21">
        <v>13</v>
      </c>
      <c r="B17" s="29" t="s">
        <v>64</v>
      </c>
      <c r="C17" s="36" t="s">
        <v>65</v>
      </c>
      <c r="D17" s="36" t="s">
        <v>28</v>
      </c>
      <c r="E17" s="32" t="s">
        <v>66</v>
      </c>
      <c r="F17" s="32" t="s">
        <v>67</v>
      </c>
      <c r="G17" s="32" t="s">
        <v>68</v>
      </c>
      <c r="H17" s="32" t="s">
        <v>68</v>
      </c>
      <c r="I17" s="32" t="s">
        <v>30</v>
      </c>
      <c r="J17" s="36">
        <v>36</v>
      </c>
      <c r="K17" s="30">
        <f t="shared" si="0"/>
        <v>4530.51</v>
      </c>
      <c r="L17" s="30">
        <f t="shared" ref="L17:L19" si="2">4254*0.24*3</f>
        <v>3062.88</v>
      </c>
      <c r="M17" s="30">
        <f>4254*0.105*3</f>
        <v>1340.01</v>
      </c>
      <c r="N17" s="30">
        <f t="shared" ref="N17:N19" si="3">4254*0.01*3</f>
        <v>127.62</v>
      </c>
      <c r="O17" s="30">
        <f t="shared" si="1"/>
        <v>3216.03</v>
      </c>
      <c r="P17" s="30">
        <f t="shared" ref="P17:P19" si="4">4254*0.16*3</f>
        <v>2041.92</v>
      </c>
      <c r="Q17" s="30">
        <f>4254*0.085*3</f>
        <v>1084.77</v>
      </c>
      <c r="R17" s="30">
        <v>89.34</v>
      </c>
      <c r="S17" s="36"/>
    </row>
    <row r="18" s="2" customFormat="1" ht="24" customHeight="1" spans="1:19">
      <c r="A18" s="21">
        <v>14</v>
      </c>
      <c r="B18" s="29" t="s">
        <v>69</v>
      </c>
      <c r="C18" s="36" t="s">
        <v>70</v>
      </c>
      <c r="D18" s="36" t="s">
        <v>23</v>
      </c>
      <c r="E18" s="32" t="s">
        <v>71</v>
      </c>
      <c r="F18" s="32" t="s">
        <v>25</v>
      </c>
      <c r="G18" s="32" t="s">
        <v>72</v>
      </c>
      <c r="H18" s="32" t="s">
        <v>72</v>
      </c>
      <c r="I18" s="32" t="s">
        <v>30</v>
      </c>
      <c r="J18" s="36">
        <v>30</v>
      </c>
      <c r="K18" s="30">
        <f t="shared" si="0"/>
        <v>4530.51</v>
      </c>
      <c r="L18" s="30">
        <f t="shared" si="2"/>
        <v>3062.88</v>
      </c>
      <c r="M18" s="30">
        <v>1340.01</v>
      </c>
      <c r="N18" s="30">
        <f t="shared" si="3"/>
        <v>127.62</v>
      </c>
      <c r="O18" s="30">
        <f t="shared" si="1"/>
        <v>3216.03</v>
      </c>
      <c r="P18" s="30">
        <f t="shared" si="4"/>
        <v>2041.92</v>
      </c>
      <c r="Q18" s="30">
        <v>1084.77</v>
      </c>
      <c r="R18" s="30">
        <v>89.34</v>
      </c>
      <c r="S18" s="36"/>
    </row>
    <row r="19" s="2" customFormat="1" ht="24" customHeight="1" spans="1:19">
      <c r="A19" s="21">
        <v>15</v>
      </c>
      <c r="B19" s="29" t="s">
        <v>69</v>
      </c>
      <c r="C19" s="36" t="s">
        <v>73</v>
      </c>
      <c r="D19" s="36" t="s">
        <v>28</v>
      </c>
      <c r="E19" s="36" t="s">
        <v>74</v>
      </c>
      <c r="F19" s="32" t="s">
        <v>25</v>
      </c>
      <c r="G19" s="36">
        <v>2025.09</v>
      </c>
      <c r="H19" s="36">
        <v>2025.09</v>
      </c>
      <c r="I19" s="32" t="s">
        <v>30</v>
      </c>
      <c r="J19" s="36">
        <v>7</v>
      </c>
      <c r="K19" s="30">
        <f t="shared" si="0"/>
        <v>4530.51</v>
      </c>
      <c r="L19" s="30">
        <f t="shared" si="2"/>
        <v>3062.88</v>
      </c>
      <c r="M19" s="30">
        <v>1340.01</v>
      </c>
      <c r="N19" s="30">
        <f t="shared" si="3"/>
        <v>127.62</v>
      </c>
      <c r="O19" s="30">
        <f t="shared" si="1"/>
        <v>3216.03</v>
      </c>
      <c r="P19" s="30">
        <f t="shared" si="4"/>
        <v>2041.92</v>
      </c>
      <c r="Q19" s="30">
        <v>1084.77</v>
      </c>
      <c r="R19" s="30">
        <v>89.34</v>
      </c>
      <c r="S19" s="36"/>
    </row>
    <row r="20" s="2" customFormat="1" ht="24" customHeight="1" spans="1:19">
      <c r="A20" s="21">
        <v>16</v>
      </c>
      <c r="B20" s="29" t="s">
        <v>75</v>
      </c>
      <c r="C20" s="36" t="s">
        <v>76</v>
      </c>
      <c r="D20" s="37" t="s">
        <v>28</v>
      </c>
      <c r="E20" s="32" t="s">
        <v>77</v>
      </c>
      <c r="F20" s="32" t="s">
        <v>78</v>
      </c>
      <c r="G20" s="36">
        <v>2024.12</v>
      </c>
      <c r="H20" s="36">
        <v>2024.12</v>
      </c>
      <c r="I20" s="32" t="s">
        <v>30</v>
      </c>
      <c r="J20" s="36">
        <v>16</v>
      </c>
      <c r="K20" s="30">
        <f t="shared" si="0"/>
        <v>4530.51</v>
      </c>
      <c r="L20" s="30">
        <f t="shared" ref="L20:L23" si="5">4254*0.24*3</f>
        <v>3062.88</v>
      </c>
      <c r="M20" s="30">
        <f t="shared" ref="M20:M23" si="6">4254*0.105*3</f>
        <v>1340.01</v>
      </c>
      <c r="N20" s="30">
        <f t="shared" ref="N20:N23" si="7">4254*0.01*3</f>
        <v>127.62</v>
      </c>
      <c r="O20" s="30">
        <f t="shared" si="1"/>
        <v>3216.03</v>
      </c>
      <c r="P20" s="30">
        <f t="shared" ref="P20:P23" si="8">4254*0.16*3</f>
        <v>2041.92</v>
      </c>
      <c r="Q20" s="30">
        <f t="shared" ref="Q20:Q23" si="9">4254*0.085*3</f>
        <v>1084.77</v>
      </c>
      <c r="R20" s="30">
        <v>89.34</v>
      </c>
      <c r="S20" s="36"/>
    </row>
    <row r="21" s="2" customFormat="1" ht="24" customHeight="1" spans="1:19">
      <c r="A21" s="21">
        <v>17</v>
      </c>
      <c r="B21" s="29" t="s">
        <v>79</v>
      </c>
      <c r="C21" s="36" t="s">
        <v>80</v>
      </c>
      <c r="D21" s="36" t="s">
        <v>23</v>
      </c>
      <c r="E21" s="32" t="s">
        <v>81</v>
      </c>
      <c r="F21" s="32" t="s">
        <v>82</v>
      </c>
      <c r="G21" s="32" t="s">
        <v>83</v>
      </c>
      <c r="H21" s="32" t="s">
        <v>83</v>
      </c>
      <c r="I21" s="32" t="s">
        <v>30</v>
      </c>
      <c r="J21" s="30">
        <v>12</v>
      </c>
      <c r="K21" s="30">
        <f t="shared" si="0"/>
        <v>4530.51</v>
      </c>
      <c r="L21" s="30">
        <v>3062.88</v>
      </c>
      <c r="M21" s="30">
        <f t="shared" si="6"/>
        <v>1340.01</v>
      </c>
      <c r="N21" s="30">
        <v>127.62</v>
      </c>
      <c r="O21" s="30">
        <v>6407.37</v>
      </c>
      <c r="P21" s="30">
        <v>2041.92</v>
      </c>
      <c r="Q21" s="30">
        <f t="shared" si="9"/>
        <v>1084.77</v>
      </c>
      <c r="R21" s="30">
        <v>89.34</v>
      </c>
      <c r="S21" s="38" t="s">
        <v>84</v>
      </c>
    </row>
    <row r="22" s="2" customFormat="1" ht="24" customHeight="1" spans="1:19">
      <c r="A22" s="21">
        <v>18</v>
      </c>
      <c r="B22" s="29" t="s">
        <v>85</v>
      </c>
      <c r="C22" s="36" t="s">
        <v>86</v>
      </c>
      <c r="D22" s="36" t="s">
        <v>28</v>
      </c>
      <c r="E22" s="32" t="s">
        <v>87</v>
      </c>
      <c r="F22" s="32" t="s">
        <v>25</v>
      </c>
      <c r="G22" s="32" t="s">
        <v>88</v>
      </c>
      <c r="H22" s="32" t="s">
        <v>88</v>
      </c>
      <c r="I22" s="32" t="s">
        <v>30</v>
      </c>
      <c r="J22" s="36">
        <v>7</v>
      </c>
      <c r="K22" s="30">
        <f t="shared" si="0"/>
        <v>4530.51</v>
      </c>
      <c r="L22" s="30">
        <f t="shared" si="5"/>
        <v>3062.88</v>
      </c>
      <c r="M22" s="30">
        <f t="shared" si="6"/>
        <v>1340.01</v>
      </c>
      <c r="N22" s="30">
        <f t="shared" si="7"/>
        <v>127.62</v>
      </c>
      <c r="O22" s="30">
        <f t="shared" si="1"/>
        <v>3216.03</v>
      </c>
      <c r="P22" s="30">
        <f t="shared" si="8"/>
        <v>2041.92</v>
      </c>
      <c r="Q22" s="30">
        <f t="shared" si="9"/>
        <v>1084.77</v>
      </c>
      <c r="R22" s="30">
        <v>89.34</v>
      </c>
      <c r="S22" s="36"/>
    </row>
    <row r="23" s="2" customFormat="1" ht="24" customHeight="1" spans="1:19">
      <c r="A23" s="21">
        <v>19</v>
      </c>
      <c r="B23" s="29" t="s">
        <v>85</v>
      </c>
      <c r="C23" s="11" t="s">
        <v>89</v>
      </c>
      <c r="D23" s="11" t="s">
        <v>23</v>
      </c>
      <c r="E23" s="13" t="s">
        <v>90</v>
      </c>
      <c r="F23" s="13" t="s">
        <v>91</v>
      </c>
      <c r="G23" s="39">
        <v>2025.1</v>
      </c>
      <c r="H23" s="39">
        <v>2025.1</v>
      </c>
      <c r="I23" s="32" t="s">
        <v>30</v>
      </c>
      <c r="J23" s="13" t="s">
        <v>92</v>
      </c>
      <c r="K23" s="30">
        <f t="shared" si="0"/>
        <v>4530.51</v>
      </c>
      <c r="L23" s="30">
        <f t="shared" si="5"/>
        <v>3062.88</v>
      </c>
      <c r="M23" s="30">
        <f t="shared" si="6"/>
        <v>1340.01</v>
      </c>
      <c r="N23" s="30">
        <f t="shared" si="7"/>
        <v>127.62</v>
      </c>
      <c r="O23" s="30">
        <f t="shared" si="1"/>
        <v>3216.03</v>
      </c>
      <c r="P23" s="30">
        <f t="shared" si="8"/>
        <v>2041.92</v>
      </c>
      <c r="Q23" s="30">
        <f t="shared" si="9"/>
        <v>1084.77</v>
      </c>
      <c r="R23" s="30">
        <v>89.34</v>
      </c>
      <c r="S23" s="36"/>
    </row>
    <row r="24" s="2" customFormat="1" ht="24" customHeight="1" spans="1:19">
      <c r="A24" s="21">
        <v>20</v>
      </c>
      <c r="B24" s="29" t="s">
        <v>93</v>
      </c>
      <c r="C24" s="33" t="s">
        <v>94</v>
      </c>
      <c r="D24" s="33" t="s">
        <v>28</v>
      </c>
      <c r="E24" s="33" t="s">
        <v>95</v>
      </c>
      <c r="F24" s="33" t="s">
        <v>25</v>
      </c>
      <c r="G24" s="33">
        <v>2026.01</v>
      </c>
      <c r="H24" s="33">
        <v>2026.03</v>
      </c>
      <c r="I24" s="13" t="s">
        <v>40</v>
      </c>
      <c r="J24" s="33">
        <v>1</v>
      </c>
      <c r="K24" s="30">
        <v>1510.17</v>
      </c>
      <c r="L24" s="30">
        <v>1020.96</v>
      </c>
      <c r="M24" s="30">
        <v>446.67</v>
      </c>
      <c r="N24" s="30">
        <v>42.54</v>
      </c>
      <c r="O24" s="30">
        <v>1072.01</v>
      </c>
      <c r="P24" s="30">
        <v>680.64</v>
      </c>
      <c r="Q24" s="30">
        <v>361.59</v>
      </c>
      <c r="R24" s="30">
        <v>29.78</v>
      </c>
      <c r="S24" s="30"/>
    </row>
    <row r="25" s="2" customFormat="1" ht="24" customHeight="1" spans="1:19">
      <c r="A25" s="21">
        <v>21</v>
      </c>
      <c r="B25" s="29" t="s">
        <v>96</v>
      </c>
      <c r="C25" s="33" t="s">
        <v>97</v>
      </c>
      <c r="D25" s="33" t="s">
        <v>28</v>
      </c>
      <c r="E25" s="13" t="s">
        <v>98</v>
      </c>
      <c r="F25" s="13" t="s">
        <v>25</v>
      </c>
      <c r="G25" s="13" t="s">
        <v>55</v>
      </c>
      <c r="H25" s="13" t="s">
        <v>55</v>
      </c>
      <c r="I25" s="13" t="s">
        <v>56</v>
      </c>
      <c r="J25" s="33">
        <v>2</v>
      </c>
      <c r="K25" s="30">
        <f t="shared" si="0"/>
        <v>3020.34</v>
      </c>
      <c r="L25" s="30">
        <v>2041.92</v>
      </c>
      <c r="M25" s="30">
        <v>893.34</v>
      </c>
      <c r="N25" s="30">
        <v>85.08</v>
      </c>
      <c r="O25" s="30">
        <f t="shared" si="1"/>
        <v>2144.02</v>
      </c>
      <c r="P25" s="30">
        <v>1361.28</v>
      </c>
      <c r="Q25" s="30">
        <v>723.18</v>
      </c>
      <c r="R25" s="30">
        <v>59.56</v>
      </c>
      <c r="S25" s="30"/>
    </row>
    <row r="26" s="2" customFormat="1" ht="24" customHeight="1" spans="1:19">
      <c r="A26" s="21">
        <v>22</v>
      </c>
      <c r="B26" s="29" t="s">
        <v>96</v>
      </c>
      <c r="C26" s="33" t="s">
        <v>99</v>
      </c>
      <c r="D26" s="33" t="s">
        <v>23</v>
      </c>
      <c r="E26" s="13" t="s">
        <v>100</v>
      </c>
      <c r="F26" s="13" t="s">
        <v>25</v>
      </c>
      <c r="G26" s="13" t="s">
        <v>55</v>
      </c>
      <c r="H26" s="13" t="s">
        <v>55</v>
      </c>
      <c r="I26" s="13" t="s">
        <v>56</v>
      </c>
      <c r="J26" s="33">
        <v>2</v>
      </c>
      <c r="K26" s="30">
        <f t="shared" si="0"/>
        <v>3020.34</v>
      </c>
      <c r="L26" s="30">
        <v>2041.92</v>
      </c>
      <c r="M26" s="30">
        <v>893.34</v>
      </c>
      <c r="N26" s="30">
        <v>85.08</v>
      </c>
      <c r="O26" s="30">
        <f t="shared" si="1"/>
        <v>2144.02</v>
      </c>
      <c r="P26" s="30">
        <v>1361.28</v>
      </c>
      <c r="Q26" s="30">
        <v>723.18</v>
      </c>
      <c r="R26" s="30">
        <v>59.56</v>
      </c>
      <c r="S26" s="30"/>
    </row>
    <row r="27" s="2" customFormat="1" ht="24" customHeight="1" spans="1:19">
      <c r="A27" s="21">
        <v>23</v>
      </c>
      <c r="B27" s="29" t="s">
        <v>96</v>
      </c>
      <c r="C27" s="33" t="s">
        <v>101</v>
      </c>
      <c r="D27" s="33" t="s">
        <v>28</v>
      </c>
      <c r="E27" s="33" t="s">
        <v>102</v>
      </c>
      <c r="F27" s="13" t="s">
        <v>25</v>
      </c>
      <c r="G27" s="13" t="s">
        <v>103</v>
      </c>
      <c r="H27" s="13" t="s">
        <v>103</v>
      </c>
      <c r="I27" s="13" t="s">
        <v>40</v>
      </c>
      <c r="J27" s="33">
        <v>1</v>
      </c>
      <c r="K27" s="30">
        <v>1510.17</v>
      </c>
      <c r="L27" s="30">
        <v>1020.96</v>
      </c>
      <c r="M27" s="30">
        <v>446.67</v>
      </c>
      <c r="N27" s="30">
        <v>42.54</v>
      </c>
      <c r="O27" s="30">
        <v>1072.01</v>
      </c>
      <c r="P27" s="30">
        <v>680.64</v>
      </c>
      <c r="Q27" s="30">
        <v>361.59</v>
      </c>
      <c r="R27" s="30">
        <v>29.78</v>
      </c>
      <c r="S27" s="30"/>
    </row>
    <row r="28" s="2" customFormat="1" ht="24" customHeight="1" spans="1:19">
      <c r="A28" s="21">
        <v>24</v>
      </c>
      <c r="B28" s="29" t="s">
        <v>104</v>
      </c>
      <c r="C28" s="40" t="s">
        <v>105</v>
      </c>
      <c r="D28" s="36" t="s">
        <v>28</v>
      </c>
      <c r="E28" s="36" t="s">
        <v>106</v>
      </c>
      <c r="F28" s="32" t="s">
        <v>107</v>
      </c>
      <c r="G28" s="41" t="s">
        <v>108</v>
      </c>
      <c r="H28" s="31">
        <v>2025.07</v>
      </c>
      <c r="I28" s="35" t="s">
        <v>30</v>
      </c>
      <c r="J28" s="40">
        <v>9</v>
      </c>
      <c r="K28" s="30">
        <f t="shared" si="0"/>
        <v>4530.51</v>
      </c>
      <c r="L28" s="36">
        <v>3062.88</v>
      </c>
      <c r="M28" s="35">
        <v>1340.01</v>
      </c>
      <c r="N28" s="36">
        <v>127.62</v>
      </c>
      <c r="O28" s="30">
        <f t="shared" si="1"/>
        <v>3216.03</v>
      </c>
      <c r="P28" s="36">
        <v>2041.92</v>
      </c>
      <c r="Q28" s="35">
        <v>1084.77</v>
      </c>
      <c r="R28" s="36">
        <v>89.34</v>
      </c>
      <c r="S28" s="36"/>
    </row>
    <row r="29" s="2" customFormat="1" ht="24" customHeight="1" spans="1:19">
      <c r="A29" s="21">
        <v>25</v>
      </c>
      <c r="B29" s="29" t="s">
        <v>109</v>
      </c>
      <c r="C29" s="40" t="s">
        <v>110</v>
      </c>
      <c r="D29" s="36" t="s">
        <v>23</v>
      </c>
      <c r="E29" s="36" t="s">
        <v>111</v>
      </c>
      <c r="F29" s="32" t="s">
        <v>107</v>
      </c>
      <c r="G29" s="41">
        <v>2025.09</v>
      </c>
      <c r="H29" s="31">
        <v>2025.1</v>
      </c>
      <c r="I29" s="35" t="s">
        <v>30</v>
      </c>
      <c r="J29" s="40">
        <v>6</v>
      </c>
      <c r="K29" s="30">
        <f t="shared" si="0"/>
        <v>4530.51</v>
      </c>
      <c r="L29" s="36">
        <f>1020.96*3</f>
        <v>3062.88</v>
      </c>
      <c r="M29" s="35">
        <f>446.67*3</f>
        <v>1340.01</v>
      </c>
      <c r="N29" s="36">
        <f>42.54*3</f>
        <v>127.62</v>
      </c>
      <c r="O29" s="30">
        <f t="shared" si="1"/>
        <v>3216.03</v>
      </c>
      <c r="P29" s="36">
        <f>680.64*3</f>
        <v>2041.92</v>
      </c>
      <c r="Q29" s="35">
        <f>361.59*3</f>
        <v>1084.77</v>
      </c>
      <c r="R29" s="36">
        <f>29.78*3</f>
        <v>89.34</v>
      </c>
      <c r="S29" s="36"/>
    </row>
    <row r="30" s="2" customFormat="1" ht="24" customHeight="1" spans="1:19">
      <c r="A30" s="21">
        <v>26</v>
      </c>
      <c r="B30" s="29" t="s">
        <v>109</v>
      </c>
      <c r="C30" s="40" t="s">
        <v>112</v>
      </c>
      <c r="D30" s="36" t="s">
        <v>28</v>
      </c>
      <c r="E30" s="36" t="s">
        <v>113</v>
      </c>
      <c r="F30" s="32" t="s">
        <v>107</v>
      </c>
      <c r="G30" s="41">
        <v>2025.09</v>
      </c>
      <c r="H30" s="31">
        <v>2025.1</v>
      </c>
      <c r="I30" s="35" t="s">
        <v>30</v>
      </c>
      <c r="J30" s="40">
        <v>6</v>
      </c>
      <c r="K30" s="30">
        <f t="shared" si="0"/>
        <v>4530.51</v>
      </c>
      <c r="L30" s="36">
        <f>1020.96*3</f>
        <v>3062.88</v>
      </c>
      <c r="M30" s="35">
        <f>446.67*3</f>
        <v>1340.01</v>
      </c>
      <c r="N30" s="36">
        <f>42.54*3</f>
        <v>127.62</v>
      </c>
      <c r="O30" s="30">
        <f t="shared" si="1"/>
        <v>3216.03</v>
      </c>
      <c r="P30" s="36">
        <f>680.64*3</f>
        <v>2041.92</v>
      </c>
      <c r="Q30" s="35">
        <f>361.59*3</f>
        <v>1084.77</v>
      </c>
      <c r="R30" s="36">
        <f>29.78*3</f>
        <v>89.34</v>
      </c>
      <c r="S30" s="36"/>
    </row>
  </sheetData>
  <autoFilter xmlns:etc="http://www.wps.cn/officeDocument/2017/etCustomData" ref="A3:S30" etc:filterBottomFollowUsedRange="0">
    <extLst/>
  </autoFilter>
  <mergeCells count="18">
    <mergeCell ref="A1:B1"/>
    <mergeCell ref="A2:S2"/>
    <mergeCell ref="L3:N3"/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S3:S4"/>
    <mergeCell ref="S9:S10"/>
  </mergeCells>
  <printOptions horizontalCentered="1"/>
  <pageMargins left="0.236111111111111" right="0.236111111111111" top="0.393055555555556" bottom="0.393055555555556" header="0.314583333333333" footer="0.314583333333333"/>
  <pageSetup paperSize="9" scale="87" fitToHeight="0" orientation="landscape" horizontalDpi="600"/>
  <headerFooter/>
  <ignoredErrors>
    <ignoredError sqref="K9: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revision>0</cp:revision>
  <dcterms:created xsi:type="dcterms:W3CDTF">2018-07-03T16:09:00Z</dcterms:created>
  <cp:lastPrinted>2019-12-02T17:51:00Z</cp:lastPrinted>
  <dcterms:modified xsi:type="dcterms:W3CDTF">2026-05-06T15:58:36Z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BE34A7E65BE96B72ACF4FA6926CEC6A0_43</vt:lpwstr>
  </property>
  <property fmtid="{D5CDD505-2E9C-101B-9397-08002B2CF9AE}" pid="4" name="commondata">
    <vt:lpwstr>eyJoZGlkIjoiYjBmZWEzNGU5MTc0MTczYzQ5NWE1NmRhZjY2NDljYTUifQ==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